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defaultThemeVersion="124226"/>
  <xr:revisionPtr revIDLastSave="0" documentId="13_ncr:1_{0465DE6C-611C-4143-8C69-B317BCA6D33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arrying Cost" sheetId="21" r:id="rId1"/>
  </sheets>
  <definedNames>
    <definedName name="_xlnm.Print_Area" localSheetId="0">'Carrying Cost'!$B$1:$Q$83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21" l="1"/>
  <c r="J76" i="21" s="1"/>
  <c r="J78" i="21" s="1"/>
  <c r="J80" i="21" s="1"/>
  <c r="H74" i="21"/>
  <c r="H76" i="21" s="1"/>
  <c r="H78" i="21" s="1"/>
  <c r="H80" i="21" s="1"/>
  <c r="P74" i="21"/>
  <c r="P76" i="21" s="1"/>
  <c r="P78" i="21" s="1"/>
  <c r="P80" i="21" s="1"/>
  <c r="N74" i="21"/>
  <c r="N76" i="21" s="1"/>
  <c r="N78" i="21" s="1"/>
  <c r="N80" i="21" s="1"/>
  <c r="L74" i="21"/>
  <c r="L76" i="21" s="1"/>
  <c r="L78" i="21" s="1"/>
  <c r="L80" i="21" s="1"/>
  <c r="F74" i="21"/>
  <c r="F76" i="21" s="1"/>
  <c r="F78" i="21" s="1"/>
  <c r="F80" i="21" s="1"/>
  <c r="F61" i="21" l="1"/>
  <c r="F63" i="21" s="1"/>
  <c r="F65" i="21" s="1"/>
  <c r="F67" i="21" s="1"/>
  <c r="N61" i="21" l="1"/>
  <c r="N63" i="21" s="1"/>
  <c r="N65" i="21" s="1"/>
  <c r="N67" i="21" s="1"/>
  <c r="P61" i="21"/>
  <c r="P63" i="21" s="1"/>
  <c r="P65" i="21" s="1"/>
  <c r="P67" i="21" s="1"/>
  <c r="L61" i="21"/>
  <c r="L63" i="21" s="1"/>
  <c r="L65" i="21" s="1"/>
  <c r="L67" i="21" s="1"/>
  <c r="J61" i="21"/>
  <c r="J63" i="21" s="1"/>
  <c r="J65" i="21" s="1"/>
  <c r="J67" i="21" s="1"/>
  <c r="H61" i="21"/>
  <c r="H63" i="21" s="1"/>
  <c r="H65" i="21" s="1"/>
  <c r="H67" i="21" s="1"/>
  <c r="P48" i="21" l="1"/>
  <c r="P50" i="21" s="1"/>
  <c r="P52" i="21" s="1"/>
  <c r="P54" i="21" s="1"/>
  <c r="N48" i="21"/>
  <c r="N50" i="21" s="1"/>
  <c r="N52" i="21" s="1"/>
  <c r="N54" i="21" s="1"/>
  <c r="L48" i="21"/>
  <c r="L50" i="21" s="1"/>
  <c r="L52" i="21" s="1"/>
  <c r="L54" i="21" s="1"/>
  <c r="H48" i="21"/>
  <c r="H50" i="21" s="1"/>
  <c r="H52" i="21" s="1"/>
  <c r="H54" i="21" s="1"/>
  <c r="J48" i="21" l="1"/>
  <c r="J50" i="21" s="1"/>
  <c r="J52" i="21" s="1"/>
  <c r="J54" i="21" s="1"/>
  <c r="F48" i="21"/>
  <c r="F50" i="21" s="1"/>
  <c r="F52" i="21" s="1"/>
  <c r="F54" i="21" s="1"/>
  <c r="L32" i="21" l="1"/>
  <c r="L34" i="21" s="1"/>
  <c r="L36" i="21" s="1"/>
  <c r="L38" i="21" s="1"/>
  <c r="P32" i="21" l="1"/>
  <c r="P34" i="21" s="1"/>
  <c r="P36" i="21" s="1"/>
  <c r="P38" i="21" s="1"/>
  <c r="N32" i="21"/>
  <c r="N34" i="21" s="1"/>
  <c r="N36" i="21" s="1"/>
  <c r="N38" i="21" s="1"/>
  <c r="J32" i="21" l="1"/>
  <c r="J34" i="21" s="1"/>
  <c r="J36" i="21" s="1"/>
  <c r="J38" i="21" s="1"/>
  <c r="F32" i="21"/>
  <c r="F34" i="21" s="1"/>
  <c r="F36" i="21" s="1"/>
  <c r="F38" i="21" s="1"/>
  <c r="P19" i="21"/>
  <c r="P21" i="21" s="1"/>
  <c r="P23" i="21" s="1"/>
  <c r="P25" i="21" s="1"/>
  <c r="L19" i="21"/>
  <c r="L21" i="21" s="1"/>
  <c r="L23" i="21" s="1"/>
  <c r="L25" i="21" s="1"/>
  <c r="H19" i="21"/>
  <c r="H21" i="21" s="1"/>
  <c r="H23" i="21" s="1"/>
  <c r="H25" i="21" s="1"/>
  <c r="F19" i="21"/>
  <c r="F21" i="21" s="1"/>
  <c r="F23" i="21" s="1"/>
  <c r="F25" i="21" s="1"/>
  <c r="N6" i="21"/>
  <c r="N8" i="21" s="1"/>
  <c r="N10" i="21" s="1"/>
  <c r="N12" i="21" s="1"/>
  <c r="L6" i="21"/>
  <c r="L8" i="21" s="1"/>
  <c r="L10" i="21" s="1"/>
  <c r="L12" i="21" s="1"/>
  <c r="J6" i="21"/>
  <c r="J8" i="21" s="1"/>
  <c r="J10" i="21" s="1"/>
  <c r="J12" i="21" s="1"/>
  <c r="F6" i="21"/>
  <c r="F8" i="21" s="1"/>
  <c r="F10" i="21" s="1"/>
  <c r="F12" i="21" s="1"/>
  <c r="H6" i="21"/>
  <c r="H8" i="21" s="1"/>
  <c r="H10" i="21" s="1"/>
  <c r="H12" i="21" s="1"/>
  <c r="H32" i="21"/>
  <c r="H34" i="21" s="1"/>
  <c r="H36" i="21" s="1"/>
  <c r="H38" i="21" s="1"/>
  <c r="P6" i="21"/>
  <c r="P8" i="21" s="1"/>
  <c r="P10" i="21" s="1"/>
  <c r="P12" i="21" s="1"/>
  <c r="J19" i="21"/>
  <c r="J21" i="21" s="1"/>
  <c r="J23" i="21" s="1"/>
  <c r="J25" i="21" s="1"/>
  <c r="N19" i="21"/>
  <c r="N21" i="21" s="1"/>
  <c r="N23" i="21" s="1"/>
  <c r="N25" i="21" s="1"/>
</calcChain>
</file>

<file path=xl/sharedStrings.xml><?xml version="1.0" encoding="utf-8"?>
<sst xmlns="http://schemas.openxmlformats.org/spreadsheetml/2006/main" count="154" uniqueCount="35">
  <si>
    <t>Carrying Cost Calculation</t>
  </si>
  <si>
    <t>2020</t>
  </si>
  <si>
    <t>January</t>
  </si>
  <si>
    <t>February</t>
  </si>
  <si>
    <t>March</t>
  </si>
  <si>
    <t>April</t>
  </si>
  <si>
    <t>May</t>
  </si>
  <si>
    <t>June</t>
  </si>
  <si>
    <t>Prior Month Cumul. Under/(Over) Recovery</t>
  </si>
  <si>
    <r>
      <t xml:space="preserve">ADITs </t>
    </r>
    <r>
      <rPr>
        <b/>
        <vertAlign val="superscript"/>
        <sz val="10"/>
        <rFont val="Arial"/>
        <family val="2"/>
      </rPr>
      <t>(1)</t>
    </r>
  </si>
  <si>
    <t>Net Cumul. Under/(Over) Recovery</t>
  </si>
  <si>
    <t>Short Term Debt Rate</t>
  </si>
  <si>
    <t>x</t>
  </si>
  <si>
    <t>Annual Carrying Cost</t>
  </si>
  <si>
    <t>Number Days in Year</t>
  </si>
  <si>
    <t>÷</t>
  </si>
  <si>
    <t>Daily Carrying Cost</t>
  </si>
  <si>
    <t># Days in Month</t>
  </si>
  <si>
    <t>Carrying Cost</t>
  </si>
  <si>
    <t>July</t>
  </si>
  <si>
    <t>August</t>
  </si>
  <si>
    <t>September</t>
  </si>
  <si>
    <r>
      <t xml:space="preserve">October </t>
    </r>
    <r>
      <rPr>
        <b/>
        <vertAlign val="superscript"/>
        <sz val="10"/>
        <rFont val="Arial"/>
        <family val="2"/>
      </rPr>
      <t>(2)</t>
    </r>
  </si>
  <si>
    <r>
      <t xml:space="preserve">November </t>
    </r>
    <r>
      <rPr>
        <b/>
        <vertAlign val="superscript"/>
        <sz val="10"/>
        <rFont val="Arial"/>
        <family val="2"/>
      </rPr>
      <t>(2)</t>
    </r>
  </si>
  <si>
    <r>
      <t xml:space="preserve">December </t>
    </r>
    <r>
      <rPr>
        <b/>
        <vertAlign val="superscript"/>
        <sz val="10"/>
        <rFont val="Arial"/>
        <family val="2"/>
      </rPr>
      <t>(2)</t>
    </r>
  </si>
  <si>
    <t>2021</t>
  </si>
  <si>
    <r>
      <t xml:space="preserve">February </t>
    </r>
    <r>
      <rPr>
        <b/>
        <vertAlign val="superscript"/>
        <sz val="10"/>
        <rFont val="Arial"/>
        <family val="2"/>
      </rPr>
      <t>(2)</t>
    </r>
  </si>
  <si>
    <t>(1)</t>
  </si>
  <si>
    <t xml:space="preserve">The combined effective federal and state income tax rate for Georgia Power was 25.3% for the period January 2020 to December 2022. </t>
  </si>
  <si>
    <t>(2)</t>
  </si>
  <si>
    <t xml:space="preserve">Georgia Power did not have any short term debt outstanding for October 2020 through December 2020, February 2021, and October 2021 through November 2021. In the absence of short-term debt borrowings to calculate a rate , the Company used the previous month's short-term debt rate in its calculation of carrying cost on the fuel over/under-recovered balance. </t>
  </si>
  <si>
    <t>December</t>
  </si>
  <si>
    <t>2022</t>
  </si>
  <si>
    <t>October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</si>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</sst>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 MT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sz val="10"/>
      <name val="Verdana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8">
    <xf numFmtId="0" fontId="0" fillId="0" borderId="0"/>
    <xf numFmtId="0" fontId="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4" fillId="0" borderId="0" applyNumberFormat="0" applyFill="0" applyBorder="0" applyAlignment="0" applyProtection="0"/>
    <xf numFmtId="0" fontId="7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 applyNumberFormat="0" applyFill="0" applyBorder="0" applyAlignment="0" applyProtection="0"/>
    <xf numFmtId="0" fontId="9" fillId="0" borderId="0"/>
    <xf numFmtId="0" fontId="4" fillId="0" borderId="0"/>
    <xf numFmtId="0" fontId="4" fillId="0" borderId="0"/>
    <xf numFmtId="0" fontId="5" fillId="0" borderId="0" applyNumberFormat="0" applyFill="0" applyBorder="0" applyAlignment="0" applyProtection="0"/>
    <xf numFmtId="0" fontId="8" fillId="2" borderId="2" applyNumberFormat="0" applyFont="0" applyAlignment="0" applyProtection="0"/>
    <xf numFmtId="0" fontId="8" fillId="2" borderId="2" applyNumberFormat="0" applyFont="0" applyAlignment="0" applyProtection="0"/>
    <xf numFmtId="0" fontId="8" fillId="2" borderId="2" applyNumberFormat="0" applyFont="0" applyAlignment="0" applyProtection="0"/>
    <xf numFmtId="0" fontId="8" fillId="2" borderId="2" applyNumberFormat="0" applyFont="0" applyAlignment="0" applyProtection="0"/>
    <xf numFmtId="0" fontId="8" fillId="2" borderId="2" applyNumberFormat="0" applyFont="0" applyAlignment="0" applyProtection="0"/>
    <xf numFmtId="0" fontId="8" fillId="2" borderId="2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2">
    <xf numFmtId="0" fontId="0" fillId="0" borderId="0" xfId="0"/>
    <xf numFmtId="165" fontId="3" fillId="0" borderId="0" xfId="3" applyNumberFormat="1" applyFont="1" applyBorder="1"/>
    <xf numFmtId="165" fontId="12" fillId="0" borderId="0" xfId="3" applyNumberFormat="1" applyFont="1" applyFill="1" applyBorder="1"/>
    <xf numFmtId="164" fontId="3" fillId="0" borderId="0" xfId="0" applyNumberFormat="1" applyFont="1"/>
    <xf numFmtId="10" fontId="12" fillId="0" borderId="0" xfId="11" applyNumberFormat="1" applyFont="1" applyFill="1" applyBorder="1"/>
    <xf numFmtId="0" fontId="3" fillId="0" borderId="0" xfId="0" applyFont="1"/>
    <xf numFmtId="0" fontId="12" fillId="0" borderId="0" xfId="0" applyFont="1"/>
    <xf numFmtId="0" fontId="4" fillId="0" borderId="0" xfId="0" applyFont="1"/>
    <xf numFmtId="0" fontId="13" fillId="0" borderId="0" xfId="0" applyFont="1" applyAlignment="1">
      <alignment horizontal="right" vertical="top" wrapText="1"/>
    </xf>
    <xf numFmtId="0" fontId="3" fillId="0" borderId="0" xfId="0" quotePrefix="1" applyFont="1" applyAlignment="1">
      <alignment horizontal="left"/>
    </xf>
    <xf numFmtId="0" fontId="3" fillId="0" borderId="0" xfId="8" applyFont="1"/>
    <xf numFmtId="0" fontId="3" fillId="0" borderId="0" xfId="8" applyFont="1" applyAlignment="1">
      <alignment wrapText="1"/>
    </xf>
    <xf numFmtId="49" fontId="3" fillId="0" borderId="0" xfId="0" applyNumberFormat="1" applyFont="1" applyAlignment="1">
      <alignment horizontal="center"/>
    </xf>
    <xf numFmtId="0" fontId="11" fillId="0" borderId="0" xfId="0" applyFont="1" applyAlignment="1">
      <alignment horizontal="centerContinuous"/>
    </xf>
    <xf numFmtId="49" fontId="3" fillId="0" borderId="0" xfId="0" quotePrefix="1" applyNumberFormat="1" applyFont="1" applyAlignment="1">
      <alignment horizontal="center"/>
    </xf>
    <xf numFmtId="0" fontId="10" fillId="0" borderId="0" xfId="0" applyFont="1" applyAlignment="1">
      <alignment horizontal="centerContinuous"/>
    </xf>
    <xf numFmtId="0" fontId="15" fillId="0" borderId="0" xfId="0" quotePrefix="1" applyFont="1"/>
    <xf numFmtId="49" fontId="3" fillId="0" borderId="0" xfId="0" applyNumberFormat="1" applyFont="1" applyAlignment="1">
      <alignment horizontal="left"/>
    </xf>
    <xf numFmtId="44" fontId="12" fillId="0" borderId="0" xfId="3" applyFont="1" applyFill="1" applyBorder="1"/>
    <xf numFmtId="44" fontId="3" fillId="0" borderId="0" xfId="0" applyNumberFormat="1" applyFont="1"/>
    <xf numFmtId="0" fontId="16" fillId="0" borderId="0" xfId="0" applyFont="1"/>
    <xf numFmtId="0" fontId="15" fillId="0" borderId="0" xfId="0" quotePrefix="1" applyFont="1" applyAlignment="1">
      <alignment horizontal="center" vertical="center"/>
    </xf>
    <xf numFmtId="0" fontId="15" fillId="0" borderId="0" xfId="0" quotePrefix="1" applyFont="1" applyAlignment="1">
      <alignment horizontal="center" vertical="top"/>
    </xf>
    <xf numFmtId="0" fontId="2" fillId="0" borderId="0" xfId="0" applyFont="1"/>
    <xf numFmtId="165" fontId="2" fillId="0" borderId="0" xfId="6" applyNumberFormat="1" applyFont="1" applyFill="1"/>
    <xf numFmtId="49" fontId="2" fillId="0" borderId="0" xfId="0" quotePrefix="1" applyNumberFormat="1" applyFont="1"/>
    <xf numFmtId="165" fontId="2" fillId="0" borderId="0" xfId="4" applyNumberFormat="1" applyFont="1" applyFill="1"/>
    <xf numFmtId="165" fontId="2" fillId="0" borderId="0" xfId="4" applyNumberFormat="1" applyFont="1" applyFill="1" applyBorder="1"/>
    <xf numFmtId="164" fontId="2" fillId="0" borderId="0" xfId="0" applyNumberFormat="1" applyFont="1"/>
    <xf numFmtId="165" fontId="2" fillId="0" borderId="1" xfId="3" applyNumberFormat="1" applyFont="1" applyBorder="1"/>
    <xf numFmtId="165" fontId="2" fillId="0" borderId="0" xfId="3" applyNumberFormat="1" applyFont="1" applyBorder="1"/>
    <xf numFmtId="0" fontId="2" fillId="0" borderId="0" xfId="0" applyFont="1" applyAlignment="1">
      <alignment horizontal="center"/>
    </xf>
    <xf numFmtId="10" fontId="2" fillId="0" borderId="0" xfId="13" applyNumberFormat="1" applyFont="1" applyFill="1"/>
    <xf numFmtId="10" fontId="2" fillId="0" borderId="0" xfId="12" applyNumberFormat="1" applyFont="1" applyFill="1"/>
    <xf numFmtId="10" fontId="2" fillId="0" borderId="0" xfId="12" applyNumberFormat="1" applyFont="1" applyFill="1" applyBorder="1"/>
    <xf numFmtId="164" fontId="2" fillId="0" borderId="1" xfId="0" applyNumberFormat="1" applyFont="1" applyBorder="1"/>
    <xf numFmtId="165" fontId="2" fillId="0" borderId="0" xfId="6" applyNumberFormat="1" applyFont="1" applyFill="1" applyBorder="1"/>
    <xf numFmtId="10" fontId="2" fillId="0" borderId="0" xfId="13" applyNumberFormat="1" applyFont="1" applyFill="1" applyBorder="1"/>
    <xf numFmtId="49" fontId="3" fillId="0" borderId="0" xfId="0" quotePrefix="1" applyNumberFormat="1" applyFont="1" applyFill="1" applyAlignment="1">
      <alignment horizontal="center"/>
    </xf>
    <xf numFmtId="0" fontId="2" fillId="0" borderId="0" xfId="0" applyFont="1" applyFill="1"/>
    <xf numFmtId="0" fontId="16" fillId="0" borderId="0" xfId="0" applyFont="1" applyAlignment="1">
      <alignment wrapText="1"/>
    </xf>
    <xf numFmtId="0" fontId="0" fillId="0" borderId="0" xfId="0" applyAlignment="1">
      <alignment wrapText="1"/>
    </xf>
  </cellXfs>
  <cellStyles count="88">
    <cellStyle name="_x0013_" xfId="1" xr:uid="{00000000-0005-0000-0000-000000000000}"/>
    <cellStyle name="_x0013_ 2" xfId="18" xr:uid="{00000000-0005-0000-0000-000001000000}"/>
    <cellStyle name="_x0013_ 2 2" xfId="16" xr:uid="{00000000-0005-0000-0000-000002000000}"/>
    <cellStyle name="_x0013_ 3" xfId="17" xr:uid="{00000000-0005-0000-0000-000003000000}"/>
    <cellStyle name="_x0013__Emissions" xfId="15" xr:uid="{00000000-0005-0000-0000-000004000000}"/>
    <cellStyle name="_x0013__Emissions 2" xfId="19" xr:uid="{00000000-0005-0000-0000-000005000000}"/>
    <cellStyle name="_x0013__Emissions 3" xfId="20" xr:uid="{00000000-0005-0000-0000-000006000000}"/>
    <cellStyle name="_x0013__Emissions 4" xfId="21" xr:uid="{00000000-0005-0000-0000-000007000000}"/>
    <cellStyle name="Comma 2" xfId="2" xr:uid="{00000000-0005-0000-0000-000008000000}"/>
    <cellStyle name="Comma 2 2" xfId="22" xr:uid="{00000000-0005-0000-0000-000009000000}"/>
    <cellStyle name="Comma 3" xfId="14" xr:uid="{00000000-0005-0000-0000-00000A000000}"/>
    <cellStyle name="Comma 3 2" xfId="24" xr:uid="{00000000-0005-0000-0000-00000B000000}"/>
    <cellStyle name="Comma 3 2 2" xfId="25" xr:uid="{00000000-0005-0000-0000-00000C000000}"/>
    <cellStyle name="Comma 3 2 2 2" xfId="64" xr:uid="{00000000-0005-0000-0000-00000D000000}"/>
    <cellStyle name="Comma 3 2 3" xfId="63" xr:uid="{00000000-0005-0000-0000-00000E000000}"/>
    <cellStyle name="Comma 3 3" xfId="26" xr:uid="{00000000-0005-0000-0000-00000F000000}"/>
    <cellStyle name="Comma 3 3 2" xfId="27" xr:uid="{00000000-0005-0000-0000-000010000000}"/>
    <cellStyle name="Comma 3 3 2 2" xfId="66" xr:uid="{00000000-0005-0000-0000-000011000000}"/>
    <cellStyle name="Comma 3 3 3" xfId="65" xr:uid="{00000000-0005-0000-0000-000012000000}"/>
    <cellStyle name="Comma 3 4" xfId="28" xr:uid="{00000000-0005-0000-0000-000013000000}"/>
    <cellStyle name="Comma 3 4 2" xfId="67" xr:uid="{00000000-0005-0000-0000-000014000000}"/>
    <cellStyle name="Comma 3 5" xfId="23" xr:uid="{00000000-0005-0000-0000-000015000000}"/>
    <cellStyle name="Comma 3 6" xfId="62" xr:uid="{00000000-0005-0000-0000-000016000000}"/>
    <cellStyle name="Comma 4" xfId="29" xr:uid="{00000000-0005-0000-0000-000017000000}"/>
    <cellStyle name="Comma 5" xfId="30" xr:uid="{00000000-0005-0000-0000-000018000000}"/>
    <cellStyle name="Comma 6" xfId="31" xr:uid="{00000000-0005-0000-0000-000019000000}"/>
    <cellStyle name="Comma 7" xfId="32" xr:uid="{00000000-0005-0000-0000-00001A000000}"/>
    <cellStyle name="Comma 8" xfId="83" xr:uid="{00000000-0005-0000-0000-00001B000000}"/>
    <cellStyle name="Comma 8 2" xfId="86" xr:uid="{00000000-0005-0000-0000-00001C000000}"/>
    <cellStyle name="Currency" xfId="3" builtinId="4"/>
    <cellStyle name="Currency 2" xfId="4" xr:uid="{00000000-0005-0000-0000-00001E000000}"/>
    <cellStyle name="Currency 3" xfId="5" xr:uid="{00000000-0005-0000-0000-00001F000000}"/>
    <cellStyle name="Currency 4" xfId="6" xr:uid="{00000000-0005-0000-0000-000020000000}"/>
    <cellStyle name="Currency 4 2" xfId="33" xr:uid="{00000000-0005-0000-0000-000021000000}"/>
    <cellStyle name="Currency 5" xfId="34" xr:uid="{00000000-0005-0000-0000-000022000000}"/>
    <cellStyle name="Currency 6" xfId="82" xr:uid="{00000000-0005-0000-0000-000023000000}"/>
    <cellStyle name="Normal" xfId="0" builtinId="0"/>
    <cellStyle name="Normal 2" xfId="7" xr:uid="{00000000-0005-0000-0000-000025000000}"/>
    <cellStyle name="Normal 2 2" xfId="35" xr:uid="{00000000-0005-0000-0000-000026000000}"/>
    <cellStyle name="Normal 2 2 2" xfId="36" xr:uid="{00000000-0005-0000-0000-000027000000}"/>
    <cellStyle name="Normal 2 2 2 2" xfId="37" xr:uid="{00000000-0005-0000-0000-000028000000}"/>
    <cellStyle name="Normal 2 2 2 2 2" xfId="70" xr:uid="{00000000-0005-0000-0000-000029000000}"/>
    <cellStyle name="Normal 2 2 2 3" xfId="69" xr:uid="{00000000-0005-0000-0000-00002A000000}"/>
    <cellStyle name="Normal 2 2 3" xfId="38" xr:uid="{00000000-0005-0000-0000-00002B000000}"/>
    <cellStyle name="Normal 2 2 3 2" xfId="39" xr:uid="{00000000-0005-0000-0000-00002C000000}"/>
    <cellStyle name="Normal 2 2 3 2 2" xfId="72" xr:uid="{00000000-0005-0000-0000-00002D000000}"/>
    <cellStyle name="Normal 2 2 3 3" xfId="71" xr:uid="{00000000-0005-0000-0000-00002E000000}"/>
    <cellStyle name="Normal 2 2 4" xfId="40" xr:uid="{00000000-0005-0000-0000-00002F000000}"/>
    <cellStyle name="Normal 2 2 4 2" xfId="73" xr:uid="{00000000-0005-0000-0000-000030000000}"/>
    <cellStyle name="Normal 2 2 5" xfId="68" xr:uid="{00000000-0005-0000-0000-000031000000}"/>
    <cellStyle name="Normal 2 3" xfId="41" xr:uid="{00000000-0005-0000-0000-000032000000}"/>
    <cellStyle name="Normal 2 4" xfId="42" xr:uid="{00000000-0005-0000-0000-000033000000}"/>
    <cellStyle name="Normal 3" xfId="8" xr:uid="{00000000-0005-0000-0000-000034000000}"/>
    <cellStyle name="Normal 3 2" xfId="9" xr:uid="{00000000-0005-0000-0000-000035000000}"/>
    <cellStyle name="Normal 3 3" xfId="43" xr:uid="{00000000-0005-0000-0000-000036000000}"/>
    <cellStyle name="Normal 3 3 2" xfId="44" xr:uid="{00000000-0005-0000-0000-000037000000}"/>
    <cellStyle name="Normal 4" xfId="10" xr:uid="{00000000-0005-0000-0000-000038000000}"/>
    <cellStyle name="Normal 4 2" xfId="45" xr:uid="{00000000-0005-0000-0000-000039000000}"/>
    <cellStyle name="Normal 5" xfId="46" xr:uid="{00000000-0005-0000-0000-00003A000000}"/>
    <cellStyle name="Normal 5 2" xfId="47" xr:uid="{00000000-0005-0000-0000-00003B000000}"/>
    <cellStyle name="Normal 6" xfId="48" xr:uid="{00000000-0005-0000-0000-00003C000000}"/>
    <cellStyle name="Normal 6 2" xfId="49" xr:uid="{00000000-0005-0000-0000-00003D000000}"/>
    <cellStyle name="Normal 7" xfId="50" xr:uid="{00000000-0005-0000-0000-00003E000000}"/>
    <cellStyle name="Normal 7 2" xfId="74" xr:uid="{00000000-0005-0000-0000-00003F000000}"/>
    <cellStyle name="Normal 7 3" xfId="85" xr:uid="{00000000-0005-0000-0000-000040000000}"/>
    <cellStyle name="Normal 8" xfId="81" xr:uid="{00000000-0005-0000-0000-000041000000}"/>
    <cellStyle name="Note 2" xfId="51" xr:uid="{00000000-0005-0000-0000-000042000000}"/>
    <cellStyle name="Note 2 2" xfId="52" xr:uid="{00000000-0005-0000-0000-000043000000}"/>
    <cellStyle name="Note 2 2 2" xfId="53" xr:uid="{00000000-0005-0000-0000-000044000000}"/>
    <cellStyle name="Note 2 2 2 2" xfId="77" xr:uid="{00000000-0005-0000-0000-000045000000}"/>
    <cellStyle name="Note 2 2 3" xfId="76" xr:uid="{00000000-0005-0000-0000-000046000000}"/>
    <cellStyle name="Note 2 3" xfId="54" xr:uid="{00000000-0005-0000-0000-000047000000}"/>
    <cellStyle name="Note 2 3 2" xfId="55" xr:uid="{00000000-0005-0000-0000-000048000000}"/>
    <cellStyle name="Note 2 3 2 2" xfId="79" xr:uid="{00000000-0005-0000-0000-000049000000}"/>
    <cellStyle name="Note 2 3 3" xfId="78" xr:uid="{00000000-0005-0000-0000-00004A000000}"/>
    <cellStyle name="Note 2 4" xfId="56" xr:uid="{00000000-0005-0000-0000-00004B000000}"/>
    <cellStyle name="Note 2 4 2" xfId="80" xr:uid="{00000000-0005-0000-0000-00004C000000}"/>
    <cellStyle name="Note 2 5" xfId="75" xr:uid="{00000000-0005-0000-0000-00004D000000}"/>
    <cellStyle name="Percent" xfId="11" builtinId="5"/>
    <cellStyle name="Percent 2" xfId="12" xr:uid="{00000000-0005-0000-0000-00004F000000}"/>
    <cellStyle name="Percent 3" xfId="13" xr:uid="{00000000-0005-0000-0000-000050000000}"/>
    <cellStyle name="Percent 3 2" xfId="57" xr:uid="{00000000-0005-0000-0000-000051000000}"/>
    <cellStyle name="Percent 4" xfId="58" xr:uid="{00000000-0005-0000-0000-000052000000}"/>
    <cellStyle name="Percent 5" xfId="59" xr:uid="{00000000-0005-0000-0000-000053000000}"/>
    <cellStyle name="Percent 6" xfId="60" xr:uid="{00000000-0005-0000-0000-000054000000}"/>
    <cellStyle name="Percent 7" xfId="84" xr:uid="{00000000-0005-0000-0000-000055000000}"/>
    <cellStyle name="Percent 7 2" xfId="87" xr:uid="{00000000-0005-0000-0000-000056000000}"/>
    <cellStyle name="Style 1" xfId="61" xr:uid="{00000000-0005-0000-0000-00005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84"/>
  <sheetViews>
    <sheetView tabSelected="1" zoomScaleNormal="100" zoomScaleSheetLayoutView="84" workbookViewId="0"/>
  </sheetViews>
  <sheetFormatPr defaultColWidth="9.109375" defaultRowHeight="13.2"/>
  <cols>
    <col min="1" max="1" width="2.5546875" style="7" customWidth="1"/>
    <col min="2" max="2" width="3.33203125" style="7" customWidth="1"/>
    <col min="3" max="3" width="41.33203125" style="5" customWidth="1"/>
    <col min="4" max="4" width="2.88671875" style="7" customWidth="1"/>
    <col min="5" max="5" width="3.33203125" style="7" customWidth="1"/>
    <col min="6" max="6" width="18.109375" style="5" bestFit="1" customWidth="1"/>
    <col min="7" max="7" width="3" style="7" customWidth="1"/>
    <col min="8" max="8" width="18" style="5" bestFit="1" customWidth="1"/>
    <col min="9" max="9" width="3.33203125" style="7" customWidth="1"/>
    <col min="10" max="10" width="18" style="7" bestFit="1" customWidth="1"/>
    <col min="11" max="11" width="2.88671875" style="7" customWidth="1"/>
    <col min="12" max="12" width="18.109375" style="7" bestFit="1" customWidth="1"/>
    <col min="13" max="13" width="2.5546875" style="7" customWidth="1"/>
    <col min="14" max="14" width="18" style="7" bestFit="1" customWidth="1"/>
    <col min="15" max="15" width="3.5546875" style="7" customWidth="1"/>
    <col min="16" max="16" width="18" style="7" bestFit="1" customWidth="1"/>
    <col min="17" max="17" width="3.109375" style="7" customWidth="1"/>
    <col min="18" max="18" width="17.6640625" style="7" bestFit="1" customWidth="1"/>
    <col min="19" max="19" width="2.33203125" style="7" customWidth="1"/>
    <col min="20" max="20" width="16.5546875" style="7" customWidth="1"/>
    <col min="21" max="16384" width="9.109375" style="7"/>
  </cols>
  <sheetData>
    <row r="1" spans="2:18" ht="28.5" customHeight="1">
      <c r="B1" s="23"/>
      <c r="C1" s="5" t="s">
        <v>0</v>
      </c>
      <c r="D1" s="23"/>
      <c r="E1" s="23"/>
      <c r="G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2:18">
      <c r="B2" s="23"/>
      <c r="D2" s="15"/>
      <c r="E2" s="15"/>
      <c r="F2" s="14" t="s">
        <v>1</v>
      </c>
      <c r="G2" s="15"/>
      <c r="H2" s="14" t="s">
        <v>1</v>
      </c>
      <c r="I2" s="23"/>
      <c r="J2" s="14" t="s">
        <v>1</v>
      </c>
      <c r="K2" s="23"/>
      <c r="L2" s="14" t="s">
        <v>1</v>
      </c>
      <c r="M2" s="23"/>
      <c r="N2" s="14" t="s">
        <v>1</v>
      </c>
      <c r="O2" s="23"/>
      <c r="P2" s="14" t="s">
        <v>1</v>
      </c>
      <c r="Q2" s="23"/>
      <c r="R2" s="14"/>
    </row>
    <row r="3" spans="2:18">
      <c r="B3" s="23"/>
      <c r="C3" s="13"/>
      <c r="D3" s="15"/>
      <c r="E3" s="15"/>
      <c r="F3" s="14" t="s">
        <v>2</v>
      </c>
      <c r="G3" s="15"/>
      <c r="H3" s="12" t="s">
        <v>3</v>
      </c>
      <c r="I3" s="23"/>
      <c r="J3" s="12" t="s">
        <v>4</v>
      </c>
      <c r="K3" s="23"/>
      <c r="L3" s="12" t="s">
        <v>5</v>
      </c>
      <c r="M3" s="23"/>
      <c r="N3" s="12" t="s">
        <v>6</v>
      </c>
      <c r="O3" s="23"/>
      <c r="P3" s="12" t="s">
        <v>7</v>
      </c>
      <c r="Q3" s="23"/>
      <c r="R3" s="12"/>
    </row>
    <row r="4" spans="2:18">
      <c r="B4" s="5">
        <v>1</v>
      </c>
      <c r="C4" s="11" t="s">
        <v>8</v>
      </c>
      <c r="D4" s="23"/>
      <c r="E4" s="23"/>
      <c r="F4" s="24">
        <v>-72584557.070000008</v>
      </c>
      <c r="G4" s="25"/>
      <c r="H4" s="24">
        <v>-102863467.95000003</v>
      </c>
      <c r="I4" s="23"/>
      <c r="J4" s="26">
        <v>-139320615.46000004</v>
      </c>
      <c r="K4" s="23"/>
      <c r="L4" s="26">
        <v>-169200089.73000005</v>
      </c>
      <c r="M4" s="23"/>
      <c r="N4" s="26">
        <v>-196722116.24000007</v>
      </c>
      <c r="O4" s="23"/>
      <c r="P4" s="26">
        <v>-212878990.27000004</v>
      </c>
      <c r="Q4" s="23"/>
      <c r="R4" s="27"/>
    </row>
    <row r="5" spans="2:18" ht="15.6">
      <c r="B5" s="5">
        <v>2</v>
      </c>
      <c r="C5" s="17" t="s">
        <v>9</v>
      </c>
      <c r="D5" s="23"/>
      <c r="E5" s="23"/>
      <c r="F5" s="28">
        <v>18360633</v>
      </c>
      <c r="G5" s="23"/>
      <c r="H5" s="28">
        <v>26019837</v>
      </c>
      <c r="I5" s="23"/>
      <c r="J5" s="28">
        <v>35241858</v>
      </c>
      <c r="K5" s="23"/>
      <c r="L5" s="28">
        <v>42800023</v>
      </c>
      <c r="M5" s="23"/>
      <c r="N5" s="28">
        <v>49761859</v>
      </c>
      <c r="O5" s="23"/>
      <c r="P5" s="28">
        <v>53848822</v>
      </c>
      <c r="Q5" s="23"/>
      <c r="R5" s="28"/>
    </row>
    <row r="6" spans="2:18">
      <c r="B6" s="5">
        <v>3</v>
      </c>
      <c r="C6" s="10" t="s">
        <v>10</v>
      </c>
      <c r="D6" s="23"/>
      <c r="E6" s="23"/>
      <c r="F6" s="29">
        <f>F4+F5</f>
        <v>-54223924.070000008</v>
      </c>
      <c r="G6" s="23"/>
      <c r="H6" s="29">
        <f>H4+H5</f>
        <v>-76843630.950000033</v>
      </c>
      <c r="I6" s="23"/>
      <c r="J6" s="29">
        <f>J4+J5</f>
        <v>-104078757.46000004</v>
      </c>
      <c r="K6" s="23"/>
      <c r="L6" s="29">
        <f>L4+L5</f>
        <v>-126400066.73000005</v>
      </c>
      <c r="M6" s="23"/>
      <c r="N6" s="29">
        <f>N4+N5</f>
        <v>-146960257.24000007</v>
      </c>
      <c r="O6" s="23"/>
      <c r="P6" s="29">
        <f>P4+P5</f>
        <v>-159030168.27000004</v>
      </c>
      <c r="Q6" s="23"/>
      <c r="R6" s="30"/>
    </row>
    <row r="7" spans="2:18">
      <c r="B7" s="5">
        <v>4</v>
      </c>
      <c r="C7" s="5" t="s">
        <v>11</v>
      </c>
      <c r="D7" s="31" t="s">
        <v>12</v>
      </c>
      <c r="E7" s="31"/>
      <c r="F7" s="32">
        <v>2.147636E-2</v>
      </c>
      <c r="G7" s="23"/>
      <c r="H7" s="32">
        <v>2.170969E-2</v>
      </c>
      <c r="I7" s="23"/>
      <c r="J7" s="33">
        <v>3.1675000000000002E-2</v>
      </c>
      <c r="K7" s="23"/>
      <c r="L7" s="33">
        <v>2.9491340000000001E-2</v>
      </c>
      <c r="M7" s="23"/>
      <c r="N7" s="33">
        <v>1.7167620000000001E-2</v>
      </c>
      <c r="O7" s="23"/>
      <c r="P7" s="33">
        <v>1.5883629999999999E-2</v>
      </c>
      <c r="Q7" s="23"/>
      <c r="R7" s="34"/>
    </row>
    <row r="8" spans="2:18">
      <c r="B8" s="5">
        <v>5</v>
      </c>
      <c r="C8" s="5" t="s">
        <v>13</v>
      </c>
      <c r="D8" s="23"/>
      <c r="E8" s="23"/>
      <c r="F8" s="29">
        <f>ROUND(F6*F7,0)</f>
        <v>-1164533</v>
      </c>
      <c r="G8" s="23"/>
      <c r="H8" s="29">
        <f>ROUND(H6*H7,0)</f>
        <v>-1668251</v>
      </c>
      <c r="I8" s="23"/>
      <c r="J8" s="29">
        <f>ROUND(J6*J7,0)</f>
        <v>-3296695</v>
      </c>
      <c r="K8" s="23"/>
      <c r="L8" s="29">
        <f>ROUND(L6*L7,0)</f>
        <v>-3727707</v>
      </c>
      <c r="M8" s="23"/>
      <c r="N8" s="29">
        <f>ROUND(N6*N7,0)</f>
        <v>-2522958</v>
      </c>
      <c r="O8" s="23"/>
      <c r="P8" s="29">
        <f>ROUND(P6*P7,0)</f>
        <v>-2525976</v>
      </c>
      <c r="Q8" s="23"/>
      <c r="R8" s="30"/>
    </row>
    <row r="9" spans="2:18">
      <c r="B9" s="5">
        <v>6</v>
      </c>
      <c r="C9" s="5" t="s">
        <v>14</v>
      </c>
      <c r="D9" s="31" t="s">
        <v>15</v>
      </c>
      <c r="E9" s="31"/>
      <c r="F9" s="23">
        <v>365</v>
      </c>
      <c r="G9" s="23"/>
      <c r="H9" s="23">
        <v>365</v>
      </c>
      <c r="I9" s="23"/>
      <c r="J9" s="23">
        <v>365</v>
      </c>
      <c r="K9" s="23"/>
      <c r="L9" s="23">
        <v>365</v>
      </c>
      <c r="M9" s="23"/>
      <c r="N9" s="23">
        <v>365</v>
      </c>
      <c r="O9" s="23"/>
      <c r="P9" s="23">
        <v>365</v>
      </c>
      <c r="Q9" s="23"/>
      <c r="R9" s="23"/>
    </row>
    <row r="10" spans="2:18">
      <c r="B10" s="5">
        <v>7</v>
      </c>
      <c r="C10" s="5" t="s">
        <v>16</v>
      </c>
      <c r="D10" s="23"/>
      <c r="E10" s="23"/>
      <c r="F10" s="35">
        <f>ROUND(F8/F9,0)</f>
        <v>-3191</v>
      </c>
      <c r="G10" s="23"/>
      <c r="H10" s="35">
        <f>ROUND(H8/H9,0)</f>
        <v>-4571</v>
      </c>
      <c r="I10" s="23"/>
      <c r="J10" s="35">
        <f>ROUND(J8/J9,0)</f>
        <v>-9032</v>
      </c>
      <c r="K10" s="23"/>
      <c r="L10" s="35">
        <f>ROUND(L8/L9,0)</f>
        <v>-10213</v>
      </c>
      <c r="M10" s="23"/>
      <c r="N10" s="35">
        <f>ROUND(N8/N9,0)</f>
        <v>-6912</v>
      </c>
      <c r="O10" s="23"/>
      <c r="P10" s="35">
        <f>ROUND(P8/P9,0)</f>
        <v>-6920</v>
      </c>
      <c r="Q10" s="23"/>
      <c r="R10" s="28"/>
    </row>
    <row r="11" spans="2:18">
      <c r="B11" s="5">
        <v>8</v>
      </c>
      <c r="C11" s="5" t="s">
        <v>17</v>
      </c>
      <c r="D11" s="31" t="s">
        <v>12</v>
      </c>
      <c r="E11" s="31"/>
      <c r="F11" s="23">
        <v>31</v>
      </c>
      <c r="G11" s="23"/>
      <c r="H11" s="23">
        <v>29</v>
      </c>
      <c r="I11" s="23"/>
      <c r="J11" s="23">
        <v>31</v>
      </c>
      <c r="K11" s="23"/>
      <c r="L11" s="23">
        <v>30</v>
      </c>
      <c r="M11" s="23"/>
      <c r="N11" s="23">
        <v>31</v>
      </c>
      <c r="O11" s="23"/>
      <c r="P11" s="23">
        <v>30</v>
      </c>
      <c r="Q11" s="23"/>
      <c r="R11" s="23"/>
    </row>
    <row r="12" spans="2:18">
      <c r="B12" s="5">
        <v>9</v>
      </c>
      <c r="C12" s="9" t="s">
        <v>18</v>
      </c>
      <c r="D12" s="23"/>
      <c r="E12" s="23"/>
      <c r="F12" s="29">
        <f>ROUND(F10*F11,0)</f>
        <v>-98921</v>
      </c>
      <c r="G12" s="23"/>
      <c r="H12" s="29">
        <f>ROUND(H10*H11,0)</f>
        <v>-132559</v>
      </c>
      <c r="I12" s="23"/>
      <c r="J12" s="29">
        <f>ROUND(J10*J11,0)</f>
        <v>-279992</v>
      </c>
      <c r="K12" s="23"/>
      <c r="L12" s="29">
        <f>ROUND(L10*L11,0)</f>
        <v>-306390</v>
      </c>
      <c r="M12" s="23"/>
      <c r="N12" s="29">
        <f>ROUND(N10*N11,0)</f>
        <v>-214272</v>
      </c>
      <c r="O12" s="23"/>
      <c r="P12" s="29">
        <f>ROUND(P10*P11,0)</f>
        <v>-207600</v>
      </c>
      <c r="Q12" s="23"/>
      <c r="R12" s="30"/>
    </row>
    <row r="13" spans="2:18">
      <c r="B13" s="23"/>
      <c r="D13" s="23"/>
      <c r="E13" s="23"/>
      <c r="G13" s="23"/>
      <c r="I13" s="23"/>
      <c r="J13" s="8"/>
      <c r="K13" s="23"/>
      <c r="L13" s="23"/>
      <c r="M13" s="23"/>
      <c r="N13" s="23"/>
      <c r="O13" s="23"/>
      <c r="P13" s="23"/>
      <c r="Q13" s="23"/>
      <c r="R13" s="23"/>
    </row>
    <row r="14" spans="2:18">
      <c r="B14" s="23"/>
      <c r="D14" s="23"/>
      <c r="E14" s="23"/>
      <c r="G14" s="23"/>
      <c r="I14" s="23"/>
      <c r="J14" s="8"/>
      <c r="K14" s="23"/>
      <c r="L14" s="23"/>
      <c r="M14" s="23"/>
      <c r="N14" s="23"/>
      <c r="O14" s="23"/>
      <c r="P14" s="23"/>
      <c r="Q14" s="23"/>
      <c r="R14" s="23"/>
    </row>
    <row r="15" spans="2:18">
      <c r="B15" s="23"/>
      <c r="D15" s="23"/>
      <c r="E15" s="23"/>
      <c r="F15" s="14" t="s">
        <v>1</v>
      </c>
      <c r="G15" s="15"/>
      <c r="H15" s="14" t="s">
        <v>1</v>
      </c>
      <c r="I15" s="23"/>
      <c r="J15" s="14" t="s">
        <v>1</v>
      </c>
      <c r="K15" s="23"/>
      <c r="L15" s="38" t="s">
        <v>1</v>
      </c>
      <c r="M15" s="39"/>
      <c r="N15" s="38" t="s">
        <v>1</v>
      </c>
      <c r="O15" s="39"/>
      <c r="P15" s="38" t="s">
        <v>1</v>
      </c>
      <c r="Q15" s="23"/>
      <c r="R15" s="14"/>
    </row>
    <row r="16" spans="2:18" ht="15.6">
      <c r="B16" s="23"/>
      <c r="D16" s="23"/>
      <c r="E16" s="23"/>
      <c r="F16" s="12" t="s">
        <v>19</v>
      </c>
      <c r="G16" s="15"/>
      <c r="H16" s="14" t="s">
        <v>20</v>
      </c>
      <c r="I16" s="15"/>
      <c r="J16" s="12" t="s">
        <v>21</v>
      </c>
      <c r="K16" s="23"/>
      <c r="L16" s="12" t="s">
        <v>22</v>
      </c>
      <c r="M16" s="23"/>
      <c r="N16" s="12" t="s">
        <v>23</v>
      </c>
      <c r="O16" s="23"/>
      <c r="P16" s="12" t="s">
        <v>24</v>
      </c>
      <c r="Q16" s="23"/>
      <c r="R16" s="12"/>
    </row>
    <row r="17" spans="2:20">
      <c r="B17" s="5">
        <v>1</v>
      </c>
      <c r="C17" s="11" t="s">
        <v>8</v>
      </c>
      <c r="D17" s="23"/>
      <c r="E17" s="23"/>
      <c r="F17" s="24">
        <v>-204443069.86000001</v>
      </c>
      <c r="G17" s="25"/>
      <c r="H17" s="24">
        <v>-178051631.53</v>
      </c>
      <c r="I17" s="23"/>
      <c r="J17" s="26">
        <v>-142665345.94</v>
      </c>
      <c r="K17" s="23"/>
      <c r="L17" s="26">
        <v>-150912507.89000002</v>
      </c>
      <c r="M17" s="23"/>
      <c r="N17" s="26">
        <v>-144864316.80000001</v>
      </c>
      <c r="O17" s="23"/>
      <c r="P17" s="26">
        <v>-136051478.24000004</v>
      </c>
      <c r="Q17" s="23"/>
      <c r="R17" s="27"/>
      <c r="S17" s="23"/>
      <c r="T17" s="23"/>
    </row>
    <row r="18" spans="2:20" ht="15.6">
      <c r="B18" s="5">
        <v>2</v>
      </c>
      <c r="C18" s="17" t="s">
        <v>9</v>
      </c>
      <c r="D18" s="31"/>
      <c r="E18" s="31"/>
      <c r="F18" s="28">
        <v>51714914</v>
      </c>
      <c r="G18" s="23"/>
      <c r="H18" s="28">
        <v>45039065</v>
      </c>
      <c r="I18" s="23"/>
      <c r="J18" s="28">
        <v>36087924</v>
      </c>
      <c r="K18" s="23"/>
      <c r="L18" s="28">
        <v>38174086</v>
      </c>
      <c r="M18" s="23"/>
      <c r="N18" s="28">
        <v>36644165</v>
      </c>
      <c r="O18" s="23"/>
      <c r="P18" s="28">
        <v>34414913</v>
      </c>
      <c r="Q18" s="23"/>
      <c r="R18" s="28"/>
      <c r="S18" s="23"/>
      <c r="T18" s="23"/>
    </row>
    <row r="19" spans="2:20">
      <c r="B19" s="5">
        <v>3</v>
      </c>
      <c r="C19" s="10" t="s">
        <v>10</v>
      </c>
      <c r="D19" s="23"/>
      <c r="E19" s="23"/>
      <c r="F19" s="29">
        <f>F17+F18</f>
        <v>-152728155.86000001</v>
      </c>
      <c r="G19" s="23"/>
      <c r="H19" s="29">
        <f>H17+H18</f>
        <v>-133012566.53</v>
      </c>
      <c r="I19" s="23"/>
      <c r="J19" s="29">
        <f>J17+J18</f>
        <v>-106577421.94</v>
      </c>
      <c r="K19" s="23"/>
      <c r="L19" s="29">
        <f>L17+L18</f>
        <v>-112738421.89000002</v>
      </c>
      <c r="M19" s="23"/>
      <c r="N19" s="29">
        <f>N17+N18</f>
        <v>-108220151.80000001</v>
      </c>
      <c r="O19" s="23"/>
      <c r="P19" s="29">
        <f>P17+P18</f>
        <v>-101636565.24000004</v>
      </c>
      <c r="Q19" s="23"/>
      <c r="R19" s="30"/>
      <c r="S19" s="23"/>
      <c r="T19" s="23"/>
    </row>
    <row r="20" spans="2:20">
      <c r="B20" s="5">
        <v>4</v>
      </c>
      <c r="C20" s="5" t="s">
        <v>11</v>
      </c>
      <c r="D20" s="31" t="s">
        <v>12</v>
      </c>
      <c r="E20" s="31"/>
      <c r="F20" s="32">
        <v>1.5954840000000001E-2</v>
      </c>
      <c r="G20" s="23"/>
      <c r="H20" s="32">
        <v>1.351028E-2</v>
      </c>
      <c r="I20" s="23"/>
      <c r="J20" s="33">
        <v>1.1524100000000001E-2</v>
      </c>
      <c r="K20" s="23"/>
      <c r="L20" s="33">
        <v>1.1524100000000001E-2</v>
      </c>
      <c r="M20" s="23"/>
      <c r="N20" s="33">
        <v>1.1524100000000001E-2</v>
      </c>
      <c r="O20" s="23"/>
      <c r="P20" s="33">
        <v>1.1524100000000001E-2</v>
      </c>
      <c r="Q20" s="23"/>
      <c r="R20" s="34"/>
      <c r="S20" s="23"/>
      <c r="T20" s="23"/>
    </row>
    <row r="21" spans="2:20">
      <c r="B21" s="5">
        <v>5</v>
      </c>
      <c r="C21" s="5" t="s">
        <v>13</v>
      </c>
      <c r="D21" s="23"/>
      <c r="E21" s="23"/>
      <c r="F21" s="29">
        <f>ROUND(F19*F20,0)</f>
        <v>-2436753</v>
      </c>
      <c r="G21" s="23"/>
      <c r="H21" s="29">
        <f>ROUND(H19*H20,0)</f>
        <v>-1797037</v>
      </c>
      <c r="I21" s="23"/>
      <c r="J21" s="29">
        <f>ROUND(J19*J20,0)</f>
        <v>-1228209</v>
      </c>
      <c r="K21" s="23"/>
      <c r="L21" s="29">
        <f>ROUND(L19*L20,0)</f>
        <v>-1299209</v>
      </c>
      <c r="M21" s="23"/>
      <c r="N21" s="29">
        <f>ROUND(N19*N20,0)</f>
        <v>-1247140</v>
      </c>
      <c r="O21" s="23"/>
      <c r="P21" s="29">
        <f>ROUND(P19*P20,0)</f>
        <v>-1171270</v>
      </c>
      <c r="Q21" s="23"/>
      <c r="R21" s="30"/>
      <c r="S21" s="23"/>
      <c r="T21" s="23"/>
    </row>
    <row r="22" spans="2:20">
      <c r="B22" s="5">
        <v>6</v>
      </c>
      <c r="C22" s="5" t="s">
        <v>14</v>
      </c>
      <c r="D22" s="31" t="s">
        <v>15</v>
      </c>
      <c r="E22" s="31"/>
      <c r="F22" s="23">
        <v>365</v>
      </c>
      <c r="G22" s="23"/>
      <c r="H22" s="23">
        <v>365</v>
      </c>
      <c r="I22" s="23"/>
      <c r="J22" s="23">
        <v>365</v>
      </c>
      <c r="K22" s="23"/>
      <c r="L22" s="23">
        <v>365</v>
      </c>
      <c r="M22" s="23"/>
      <c r="N22" s="23">
        <v>365</v>
      </c>
      <c r="O22" s="23"/>
      <c r="P22" s="23">
        <v>365</v>
      </c>
      <c r="Q22" s="23"/>
      <c r="R22" s="23"/>
      <c r="S22" s="23"/>
      <c r="T22" s="23"/>
    </row>
    <row r="23" spans="2:20">
      <c r="B23" s="5">
        <v>7</v>
      </c>
      <c r="C23" s="5" t="s">
        <v>16</v>
      </c>
      <c r="D23" s="23"/>
      <c r="E23" s="23"/>
      <c r="F23" s="35">
        <f>ROUND(F21/F22,0)</f>
        <v>-6676</v>
      </c>
      <c r="G23" s="23"/>
      <c r="H23" s="35">
        <f>ROUND(H21/H22,0)</f>
        <v>-4923</v>
      </c>
      <c r="I23" s="23"/>
      <c r="J23" s="35">
        <f>ROUND(J21/J22,0)</f>
        <v>-3365</v>
      </c>
      <c r="K23" s="23"/>
      <c r="L23" s="35">
        <f>ROUND(L21/L22,0)</f>
        <v>-3559</v>
      </c>
      <c r="M23" s="23"/>
      <c r="N23" s="35">
        <f>ROUND(N21/N22,0)</f>
        <v>-3417</v>
      </c>
      <c r="O23" s="23"/>
      <c r="P23" s="35">
        <f>ROUND(P21/P22,0)</f>
        <v>-3209</v>
      </c>
      <c r="Q23" s="23"/>
      <c r="R23" s="28"/>
      <c r="S23" s="23"/>
      <c r="T23" s="23"/>
    </row>
    <row r="24" spans="2:20">
      <c r="B24" s="5">
        <v>8</v>
      </c>
      <c r="C24" s="5" t="s">
        <v>17</v>
      </c>
      <c r="D24" s="23" t="s">
        <v>12</v>
      </c>
      <c r="E24" s="23"/>
      <c r="F24" s="23">
        <v>31</v>
      </c>
      <c r="G24" s="23"/>
      <c r="H24" s="23">
        <v>31</v>
      </c>
      <c r="I24" s="23"/>
      <c r="J24" s="23">
        <v>30</v>
      </c>
      <c r="K24" s="23"/>
      <c r="L24" s="23">
        <v>31</v>
      </c>
      <c r="M24" s="23"/>
      <c r="N24" s="23">
        <v>30</v>
      </c>
      <c r="O24" s="23"/>
      <c r="P24" s="23">
        <v>31</v>
      </c>
      <c r="Q24" s="23"/>
      <c r="R24" s="23"/>
      <c r="S24" s="23"/>
      <c r="T24" s="23"/>
    </row>
    <row r="25" spans="2:20">
      <c r="B25" s="5">
        <v>9</v>
      </c>
      <c r="C25" s="9" t="s">
        <v>18</v>
      </c>
      <c r="D25" s="23"/>
      <c r="E25" s="23"/>
      <c r="F25" s="29">
        <f>ROUND(F23*F24,0)</f>
        <v>-206956</v>
      </c>
      <c r="G25" s="23"/>
      <c r="H25" s="29">
        <f>ROUND(H23*H24,0)</f>
        <v>-152613</v>
      </c>
      <c r="I25" s="23"/>
      <c r="J25" s="29">
        <f>ROUND(J23*J24,0)</f>
        <v>-100950</v>
      </c>
      <c r="K25" s="23"/>
      <c r="L25" s="29">
        <f>ROUND(L23*L24,0)</f>
        <v>-110329</v>
      </c>
      <c r="M25" s="23"/>
      <c r="N25" s="29">
        <f>ROUND(N23*N24,0)</f>
        <v>-102510</v>
      </c>
      <c r="O25" s="23"/>
      <c r="P25" s="29">
        <f>ROUND(P23*P24,0)</f>
        <v>-99479</v>
      </c>
      <c r="Q25" s="23"/>
      <c r="R25" s="30"/>
      <c r="S25" s="23"/>
      <c r="T25" s="23"/>
    </row>
    <row r="26" spans="2:20">
      <c r="B26" s="5"/>
      <c r="C26" s="9"/>
      <c r="D26" s="23"/>
      <c r="E26" s="23"/>
      <c r="F26" s="1"/>
      <c r="G26" s="23"/>
      <c r="H26" s="1"/>
      <c r="I26" s="23"/>
      <c r="J26" s="1"/>
      <c r="K26" s="23"/>
      <c r="L26" s="1"/>
      <c r="M26" s="23"/>
      <c r="N26" s="1"/>
      <c r="O26" s="5"/>
      <c r="P26" s="1"/>
      <c r="Q26" s="5"/>
      <c r="R26" s="1"/>
      <c r="S26" s="23"/>
      <c r="T26" s="23"/>
    </row>
    <row r="27" spans="2:20">
      <c r="B27" s="5"/>
      <c r="C27" s="9"/>
      <c r="D27" s="23"/>
      <c r="E27" s="23"/>
      <c r="F27" s="1"/>
      <c r="G27" s="23"/>
      <c r="H27" s="1"/>
      <c r="I27" s="23"/>
      <c r="J27" s="1"/>
      <c r="K27" s="23"/>
      <c r="L27" s="1"/>
      <c r="M27" s="23"/>
      <c r="N27" s="1"/>
      <c r="O27" s="23"/>
      <c r="P27" s="1"/>
      <c r="Q27" s="23"/>
      <c r="R27" s="1"/>
      <c r="S27" s="23"/>
      <c r="T27" s="23"/>
    </row>
    <row r="28" spans="2:20">
      <c r="B28" s="23"/>
      <c r="D28" s="23"/>
      <c r="E28" s="23"/>
      <c r="F28" s="14" t="s">
        <v>25</v>
      </c>
      <c r="G28" s="23"/>
      <c r="H28" s="38" t="s">
        <v>25</v>
      </c>
      <c r="I28" s="23"/>
      <c r="J28" s="14" t="s">
        <v>25</v>
      </c>
      <c r="K28" s="23"/>
      <c r="L28" s="14" t="s">
        <v>25</v>
      </c>
      <c r="M28" s="23"/>
      <c r="N28" s="14" t="s">
        <v>25</v>
      </c>
      <c r="O28" s="23"/>
      <c r="P28" s="14" t="s">
        <v>25</v>
      </c>
      <c r="Q28" s="23"/>
      <c r="R28" s="14"/>
      <c r="S28" s="23"/>
      <c r="T28" s="14"/>
    </row>
    <row r="29" spans="2:20" ht="15.6">
      <c r="B29" s="23"/>
      <c r="D29" s="23"/>
      <c r="E29" s="23"/>
      <c r="F29" s="14" t="s">
        <v>2</v>
      </c>
      <c r="G29" s="15"/>
      <c r="H29" s="12" t="s">
        <v>26</v>
      </c>
      <c r="I29" s="23"/>
      <c r="J29" s="12" t="s">
        <v>4</v>
      </c>
      <c r="K29" s="23"/>
      <c r="L29" s="12" t="s">
        <v>5</v>
      </c>
      <c r="M29" s="23"/>
      <c r="N29" s="12" t="s">
        <v>6</v>
      </c>
      <c r="O29" s="23"/>
      <c r="P29" s="12" t="s">
        <v>7</v>
      </c>
      <c r="Q29" s="23"/>
      <c r="R29" s="12"/>
      <c r="S29" s="23"/>
      <c r="T29" s="12"/>
    </row>
    <row r="30" spans="2:20">
      <c r="B30" s="5">
        <v>1</v>
      </c>
      <c r="C30" s="11" t="s">
        <v>8</v>
      </c>
      <c r="D30" s="23"/>
      <c r="E30" s="23"/>
      <c r="F30" s="24">
        <v>-112930331.06000006</v>
      </c>
      <c r="G30" s="25"/>
      <c r="H30" s="24">
        <v>-106411623.71000007</v>
      </c>
      <c r="I30" s="23"/>
      <c r="J30" s="26">
        <v>-84875617.980000079</v>
      </c>
      <c r="K30" s="23"/>
      <c r="L30" s="26">
        <v>-83160159.930000097</v>
      </c>
      <c r="M30" s="23"/>
      <c r="N30" s="26">
        <v>-67781057.450000077</v>
      </c>
      <c r="O30" s="23"/>
      <c r="P30" s="26">
        <v>-28063252.230000079</v>
      </c>
      <c r="Q30" s="23"/>
      <c r="R30" s="27"/>
      <c r="S30" s="23"/>
      <c r="T30" s="2"/>
    </row>
    <row r="31" spans="2:20" ht="15.6">
      <c r="B31" s="5">
        <v>2</v>
      </c>
      <c r="C31" s="17" t="s">
        <v>9</v>
      </c>
      <c r="D31" s="23"/>
      <c r="E31" s="23"/>
      <c r="F31" s="28">
        <v>28566301</v>
      </c>
      <c r="G31" s="23"/>
      <c r="H31" s="28">
        <v>26917361</v>
      </c>
      <c r="I31" s="23"/>
      <c r="J31" s="28">
        <v>21469719</v>
      </c>
      <c r="K31" s="23"/>
      <c r="L31" s="28">
        <v>21035785</v>
      </c>
      <c r="M31" s="23"/>
      <c r="N31" s="28">
        <v>17145563</v>
      </c>
      <c r="O31" s="23"/>
      <c r="P31" s="28">
        <v>7098742</v>
      </c>
      <c r="Q31" s="23"/>
      <c r="R31" s="28"/>
      <c r="S31" s="23"/>
      <c r="T31" s="3"/>
    </row>
    <row r="32" spans="2:20">
      <c r="B32" s="5">
        <v>3</v>
      </c>
      <c r="C32" s="10" t="s">
        <v>10</v>
      </c>
      <c r="D32" s="23"/>
      <c r="E32" s="23"/>
      <c r="F32" s="29">
        <f>F30+F31</f>
        <v>-84364030.060000062</v>
      </c>
      <c r="G32" s="23"/>
      <c r="H32" s="29">
        <f>H30+H31</f>
        <v>-79494262.710000068</v>
      </c>
      <c r="I32" s="23"/>
      <c r="J32" s="29">
        <f>J30+J31</f>
        <v>-63405898.980000079</v>
      </c>
      <c r="K32" s="23"/>
      <c r="L32" s="29">
        <f>L30+L31</f>
        <v>-62124374.930000097</v>
      </c>
      <c r="M32" s="23"/>
      <c r="N32" s="29">
        <f>N30+N31</f>
        <v>-50635494.450000077</v>
      </c>
      <c r="O32" s="23"/>
      <c r="P32" s="29">
        <f>P30+P31</f>
        <v>-20964510.230000079</v>
      </c>
      <c r="Q32" s="23"/>
      <c r="R32" s="30"/>
      <c r="S32" s="23"/>
      <c r="T32" s="1"/>
    </row>
    <row r="33" spans="2:20">
      <c r="B33" s="5">
        <v>4</v>
      </c>
      <c r="C33" s="5" t="s">
        <v>11</v>
      </c>
      <c r="D33" s="31" t="s">
        <v>12</v>
      </c>
      <c r="E33" s="23"/>
      <c r="F33" s="32">
        <v>2.5000000000000001E-3</v>
      </c>
      <c r="G33" s="23"/>
      <c r="H33" s="32">
        <v>2.5000000000000001E-3</v>
      </c>
      <c r="I33" s="23"/>
      <c r="J33" s="33">
        <v>2.0951799999999999E-3</v>
      </c>
      <c r="K33" s="23"/>
      <c r="L33" s="33">
        <v>2.06638E-3</v>
      </c>
      <c r="M33" s="23"/>
      <c r="N33" s="33">
        <v>1.7992100000000001E-3</v>
      </c>
      <c r="O33" s="23"/>
      <c r="P33" s="33">
        <v>1.8048000000000001E-3</v>
      </c>
      <c r="Q33" s="23"/>
      <c r="R33" s="34"/>
      <c r="S33" s="23"/>
      <c r="T33" s="4"/>
    </row>
    <row r="34" spans="2:20">
      <c r="B34" s="5">
        <v>5</v>
      </c>
      <c r="C34" s="5" t="s">
        <v>13</v>
      </c>
      <c r="D34" s="23"/>
      <c r="E34" s="23"/>
      <c r="F34" s="29">
        <f>ROUND(F32*F33,0)</f>
        <v>-210910</v>
      </c>
      <c r="G34" s="23"/>
      <c r="H34" s="29">
        <f>ROUND(H32*H33,0)</f>
        <v>-198736</v>
      </c>
      <c r="I34" s="23"/>
      <c r="J34" s="29">
        <f>ROUND(J32*J33,0)</f>
        <v>-132847</v>
      </c>
      <c r="K34" s="23"/>
      <c r="L34" s="29">
        <f>ROUND(L32*L33,0)</f>
        <v>-128373</v>
      </c>
      <c r="M34" s="23"/>
      <c r="N34" s="29">
        <f>ROUND(N32*N33,0)</f>
        <v>-91104</v>
      </c>
      <c r="O34" s="23"/>
      <c r="P34" s="29">
        <f>ROUND(P32*P33,0)</f>
        <v>-37837</v>
      </c>
      <c r="Q34" s="23"/>
      <c r="R34" s="30"/>
      <c r="S34" s="23"/>
      <c r="T34" s="1"/>
    </row>
    <row r="35" spans="2:20">
      <c r="B35" s="5">
        <v>6</v>
      </c>
      <c r="C35" s="5" t="s">
        <v>14</v>
      </c>
      <c r="D35" s="31" t="s">
        <v>15</v>
      </c>
      <c r="E35" s="23"/>
      <c r="F35" s="23">
        <v>365</v>
      </c>
      <c r="G35" s="23"/>
      <c r="H35" s="23">
        <v>365</v>
      </c>
      <c r="I35" s="23"/>
      <c r="J35" s="23">
        <v>365</v>
      </c>
      <c r="K35" s="23"/>
      <c r="L35" s="23">
        <v>365</v>
      </c>
      <c r="M35" s="23"/>
      <c r="N35" s="23">
        <v>365</v>
      </c>
      <c r="O35" s="23"/>
      <c r="P35" s="23">
        <v>365</v>
      </c>
      <c r="Q35" s="23"/>
      <c r="R35" s="23"/>
      <c r="S35" s="23"/>
      <c r="T35" s="5"/>
    </row>
    <row r="36" spans="2:20">
      <c r="B36" s="5">
        <v>7</v>
      </c>
      <c r="C36" s="5" t="s">
        <v>16</v>
      </c>
      <c r="D36" s="23"/>
      <c r="E36" s="23"/>
      <c r="F36" s="35">
        <f>ROUND(F34/F35,0)</f>
        <v>-578</v>
      </c>
      <c r="G36" s="23"/>
      <c r="H36" s="35">
        <f>ROUND(H34/H35,0)</f>
        <v>-544</v>
      </c>
      <c r="I36" s="23"/>
      <c r="J36" s="35">
        <f>ROUND(J34/J35,0)</f>
        <v>-364</v>
      </c>
      <c r="K36" s="23"/>
      <c r="L36" s="35">
        <f>ROUND(L34/L35,0)</f>
        <v>-352</v>
      </c>
      <c r="M36" s="23"/>
      <c r="N36" s="35">
        <f>ROUND(N34/N35,0)</f>
        <v>-250</v>
      </c>
      <c r="O36" s="23"/>
      <c r="P36" s="35">
        <f>ROUND(P34/P35,0)</f>
        <v>-104</v>
      </c>
      <c r="Q36" s="23"/>
      <c r="R36" s="28"/>
      <c r="S36" s="23"/>
      <c r="T36" s="3"/>
    </row>
    <row r="37" spans="2:20">
      <c r="B37" s="5">
        <v>8</v>
      </c>
      <c r="C37" s="5" t="s">
        <v>17</v>
      </c>
      <c r="D37" s="23" t="s">
        <v>12</v>
      </c>
      <c r="E37" s="23"/>
      <c r="F37" s="23">
        <v>31</v>
      </c>
      <c r="G37" s="23"/>
      <c r="H37" s="23">
        <v>28</v>
      </c>
      <c r="I37" s="23"/>
      <c r="J37" s="23">
        <v>31</v>
      </c>
      <c r="K37" s="23"/>
      <c r="L37" s="23">
        <v>30</v>
      </c>
      <c r="M37" s="23"/>
      <c r="N37" s="23">
        <v>31</v>
      </c>
      <c r="O37" s="23"/>
      <c r="P37" s="23">
        <v>30</v>
      </c>
      <c r="Q37" s="23"/>
      <c r="R37" s="23"/>
      <c r="S37" s="23"/>
      <c r="T37" s="6"/>
    </row>
    <row r="38" spans="2:20">
      <c r="B38" s="5">
        <v>9</v>
      </c>
      <c r="C38" s="9" t="s">
        <v>18</v>
      </c>
      <c r="D38" s="23"/>
      <c r="E38" s="23"/>
      <c r="F38" s="29">
        <f>ROUND(F36*F37,0)</f>
        <v>-17918</v>
      </c>
      <c r="G38" s="23"/>
      <c r="H38" s="29">
        <f>ROUND(H36*H37,0)</f>
        <v>-15232</v>
      </c>
      <c r="I38" s="23"/>
      <c r="J38" s="29">
        <f>ROUND(J36*J37,0)</f>
        <v>-11284</v>
      </c>
      <c r="K38" s="23"/>
      <c r="L38" s="29">
        <f>ROUND(L36*L37,0)</f>
        <v>-10560</v>
      </c>
      <c r="M38" s="23"/>
      <c r="N38" s="29">
        <f>ROUND(N36*N37,0)</f>
        <v>-7750</v>
      </c>
      <c r="O38" s="23"/>
      <c r="P38" s="29">
        <f>ROUND(P36*P37,0)</f>
        <v>-3120</v>
      </c>
      <c r="Q38" s="23"/>
      <c r="R38" s="30"/>
      <c r="S38" s="23"/>
      <c r="T38" s="1"/>
    </row>
    <row r="39" spans="2:20">
      <c r="B39" s="5"/>
      <c r="C39" s="9"/>
      <c r="D39" s="23"/>
      <c r="E39" s="23"/>
      <c r="F39" s="30"/>
      <c r="G39" s="23"/>
      <c r="H39" s="30"/>
      <c r="I39" s="23"/>
      <c r="J39" s="30"/>
      <c r="K39" s="23"/>
      <c r="L39" s="30"/>
      <c r="M39" s="23"/>
      <c r="N39" s="30"/>
      <c r="O39" s="23"/>
      <c r="P39" s="30"/>
      <c r="Q39" s="23"/>
      <c r="R39" s="30"/>
      <c r="S39" s="23"/>
      <c r="T39" s="1"/>
    </row>
    <row r="40" spans="2:20" ht="15.6">
      <c r="B40" s="21" t="s">
        <v>27</v>
      </c>
      <c r="C40" s="20" t="s">
        <v>28</v>
      </c>
      <c r="D40"/>
      <c r="E40"/>
      <c r="F40"/>
      <c r="G40"/>
      <c r="H40"/>
      <c r="I40"/>
      <c r="J40"/>
      <c r="K40"/>
      <c r="L40"/>
      <c r="M40"/>
      <c r="N40"/>
      <c r="O40"/>
      <c r="P40"/>
      <c r="Q40" s="23"/>
      <c r="R40" s="30"/>
      <c r="S40" s="23"/>
      <c r="T40" s="1"/>
    </row>
    <row r="41" spans="2:20" ht="27.75" customHeight="1">
      <c r="B41" s="22" t="s">
        <v>29</v>
      </c>
      <c r="C41" s="40" t="s">
        <v>30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5"/>
      <c r="R41" s="1"/>
      <c r="S41" s="23"/>
      <c r="T41" s="23"/>
    </row>
    <row r="42" spans="2:20" ht="28.5" customHeight="1">
      <c r="B42" s="23"/>
      <c r="C42" s="5" t="s">
        <v>0</v>
      </c>
      <c r="D42" s="23"/>
      <c r="E42" s="23"/>
      <c r="G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</row>
    <row r="43" spans="2:20">
      <c r="B43" s="5"/>
      <c r="C43" s="9"/>
      <c r="D43" s="23"/>
      <c r="E43" s="23"/>
      <c r="F43" s="1"/>
      <c r="G43" s="23"/>
      <c r="H43" s="1"/>
      <c r="I43" s="23"/>
      <c r="J43" s="1"/>
      <c r="K43" s="23"/>
      <c r="L43" s="1"/>
      <c r="M43" s="23"/>
      <c r="N43" s="1"/>
      <c r="O43" s="23"/>
      <c r="P43" s="1"/>
      <c r="Q43" s="23"/>
      <c r="R43" s="1"/>
      <c r="S43" s="23"/>
      <c r="T43" s="23"/>
    </row>
    <row r="44" spans="2:20">
      <c r="B44" s="23"/>
      <c r="D44" s="23"/>
      <c r="E44" s="23"/>
      <c r="F44" s="14" t="s">
        <v>25</v>
      </c>
      <c r="G44" s="23"/>
      <c r="H44" s="14" t="s">
        <v>25</v>
      </c>
      <c r="I44" s="23"/>
      <c r="J44" s="14" t="s">
        <v>25</v>
      </c>
      <c r="K44" s="23"/>
      <c r="L44" s="38" t="s">
        <v>25</v>
      </c>
      <c r="M44" s="39"/>
      <c r="N44" s="38" t="s">
        <v>25</v>
      </c>
      <c r="O44" s="23"/>
      <c r="P44" s="14" t="s">
        <v>25</v>
      </c>
      <c r="Q44" s="23"/>
      <c r="R44" s="14"/>
      <c r="S44" s="23"/>
      <c r="T44" s="14"/>
    </row>
    <row r="45" spans="2:20" ht="15.6">
      <c r="B45" s="23"/>
      <c r="D45" s="23"/>
      <c r="E45" s="23"/>
      <c r="F45" s="12" t="s">
        <v>19</v>
      </c>
      <c r="G45" s="15"/>
      <c r="H45" s="14" t="s">
        <v>20</v>
      </c>
      <c r="I45" s="15"/>
      <c r="J45" s="12" t="s">
        <v>21</v>
      </c>
      <c r="K45" s="23"/>
      <c r="L45" s="12" t="s">
        <v>22</v>
      </c>
      <c r="M45" s="23"/>
      <c r="N45" s="12" t="s">
        <v>23</v>
      </c>
      <c r="O45" s="23"/>
      <c r="P45" s="12" t="s">
        <v>31</v>
      </c>
      <c r="Q45" s="23"/>
      <c r="R45" s="12"/>
      <c r="S45" s="23"/>
      <c r="T45" s="12"/>
    </row>
    <row r="46" spans="2:20">
      <c r="B46" s="5">
        <v>1</v>
      </c>
      <c r="C46" s="11" t="s">
        <v>8</v>
      </c>
      <c r="D46" s="23"/>
      <c r="E46" s="23"/>
      <c r="F46" s="24">
        <v>6094783.8299999237</v>
      </c>
      <c r="G46" s="25"/>
      <c r="H46" s="24">
        <v>79376089.099999934</v>
      </c>
      <c r="I46" s="23"/>
      <c r="J46" s="24">
        <v>141550095.39999995</v>
      </c>
      <c r="K46" s="23"/>
      <c r="L46" s="24">
        <v>187552343.43999991</v>
      </c>
      <c r="M46" s="23"/>
      <c r="N46" s="24">
        <v>284372936.42999995</v>
      </c>
      <c r="O46" s="23"/>
      <c r="P46" s="24">
        <v>355771813.01999998</v>
      </c>
      <c r="Q46" s="23"/>
      <c r="R46" s="36"/>
      <c r="S46" s="23"/>
      <c r="T46" s="2"/>
    </row>
    <row r="47" spans="2:20" ht="15.6">
      <c r="B47" s="5">
        <v>2</v>
      </c>
      <c r="C47" s="17" t="s">
        <v>9</v>
      </c>
      <c r="D47" s="23"/>
      <c r="E47" s="23"/>
      <c r="F47" s="28">
        <v>-1541707</v>
      </c>
      <c r="G47" s="23"/>
      <c r="H47" s="28">
        <v>-20078585</v>
      </c>
      <c r="I47" s="23"/>
      <c r="J47" s="28">
        <v>-35805816</v>
      </c>
      <c r="K47" s="23"/>
      <c r="L47" s="28">
        <v>-47442318</v>
      </c>
      <c r="M47" s="23"/>
      <c r="N47" s="28">
        <v>-71933579</v>
      </c>
      <c r="O47" s="23"/>
      <c r="P47" s="28">
        <v>-89994288</v>
      </c>
      <c r="Q47" s="23"/>
      <c r="R47" s="28"/>
      <c r="S47" s="23"/>
      <c r="T47" s="3"/>
    </row>
    <row r="48" spans="2:20">
      <c r="B48" s="5">
        <v>3</v>
      </c>
      <c r="C48" s="10" t="s">
        <v>10</v>
      </c>
      <c r="D48" s="23"/>
      <c r="E48" s="23"/>
      <c r="F48" s="29">
        <f>F46+F47</f>
        <v>4553076.8299999237</v>
      </c>
      <c r="G48" s="23"/>
      <c r="H48" s="29">
        <f>H46+H47</f>
        <v>59297504.099999934</v>
      </c>
      <c r="I48" s="23"/>
      <c r="J48" s="29">
        <f>J46+J47</f>
        <v>105744279.39999995</v>
      </c>
      <c r="K48" s="23"/>
      <c r="L48" s="29">
        <f>L46+L47</f>
        <v>140110025.43999991</v>
      </c>
      <c r="M48" s="23"/>
      <c r="N48" s="29">
        <f>N46+N47</f>
        <v>212439357.42999995</v>
      </c>
      <c r="O48" s="23"/>
      <c r="P48" s="29">
        <f>P46+P47</f>
        <v>265777525.01999998</v>
      </c>
      <c r="Q48" s="23"/>
      <c r="R48" s="30"/>
      <c r="S48" s="23"/>
      <c r="T48" s="1"/>
    </row>
    <row r="49" spans="2:20">
      <c r="B49" s="5">
        <v>4</v>
      </c>
      <c r="C49" s="5" t="s">
        <v>11</v>
      </c>
      <c r="D49" s="31" t="s">
        <v>12</v>
      </c>
      <c r="E49" s="23"/>
      <c r="F49" s="32">
        <v>1.94633E-3</v>
      </c>
      <c r="G49" s="23"/>
      <c r="H49" s="32">
        <v>1.94633E-3</v>
      </c>
      <c r="I49" s="23"/>
      <c r="J49" s="32">
        <v>1.7212099999999999E-3</v>
      </c>
      <c r="K49" s="23"/>
      <c r="L49" s="32">
        <v>1.7212099999999999E-3</v>
      </c>
      <c r="M49" s="23"/>
      <c r="N49" s="32">
        <v>1.7212099999999999E-3</v>
      </c>
      <c r="O49" s="23"/>
      <c r="P49" s="32">
        <v>2.2990200000000001E-3</v>
      </c>
      <c r="Q49" s="23"/>
      <c r="R49" s="37"/>
      <c r="S49" s="23"/>
      <c r="T49" s="4"/>
    </row>
    <row r="50" spans="2:20">
      <c r="B50" s="5">
        <v>5</v>
      </c>
      <c r="C50" s="5" t="s">
        <v>13</v>
      </c>
      <c r="D50" s="23"/>
      <c r="E50" s="23"/>
      <c r="F50" s="29">
        <f>ROUND(F48*F49,0)</f>
        <v>8862</v>
      </c>
      <c r="G50" s="23"/>
      <c r="H50" s="29">
        <f>ROUND(H48*H49,0)</f>
        <v>115413</v>
      </c>
      <c r="I50" s="23"/>
      <c r="J50" s="29">
        <f>ROUND(J48*J49,0)</f>
        <v>182008</v>
      </c>
      <c r="K50" s="23"/>
      <c r="L50" s="29">
        <f>ROUND(L48*L49,0)</f>
        <v>241159</v>
      </c>
      <c r="M50" s="23"/>
      <c r="N50" s="29">
        <f>ROUND(N48*N49,0)</f>
        <v>365653</v>
      </c>
      <c r="O50" s="23"/>
      <c r="P50" s="29">
        <f>ROUND(P48*P49,0)</f>
        <v>611028</v>
      </c>
      <c r="Q50" s="23"/>
      <c r="R50" s="30"/>
      <c r="S50" s="23"/>
      <c r="T50" s="1"/>
    </row>
    <row r="51" spans="2:20">
      <c r="B51" s="5">
        <v>6</v>
      </c>
      <c r="C51" s="5" t="s">
        <v>14</v>
      </c>
      <c r="D51" s="31" t="s">
        <v>15</v>
      </c>
      <c r="E51" s="23"/>
      <c r="F51" s="23">
        <v>365</v>
      </c>
      <c r="G51" s="23"/>
      <c r="H51" s="23">
        <v>365</v>
      </c>
      <c r="I51" s="23"/>
      <c r="J51" s="23">
        <v>365</v>
      </c>
      <c r="K51" s="23"/>
      <c r="L51" s="23">
        <v>365</v>
      </c>
      <c r="M51" s="23"/>
      <c r="N51" s="23">
        <v>365</v>
      </c>
      <c r="O51" s="23"/>
      <c r="P51" s="23">
        <v>365</v>
      </c>
      <c r="Q51" s="23"/>
      <c r="R51" s="23"/>
      <c r="S51" s="23"/>
      <c r="T51" s="5"/>
    </row>
    <row r="52" spans="2:20">
      <c r="B52" s="5">
        <v>7</v>
      </c>
      <c r="C52" s="5" t="s">
        <v>16</v>
      </c>
      <c r="D52" s="23"/>
      <c r="E52" s="23"/>
      <c r="F52" s="35">
        <f>ROUND(F50/F51,0)</f>
        <v>24</v>
      </c>
      <c r="G52" s="23"/>
      <c r="H52" s="35">
        <f>ROUND(H50/H51,0)</f>
        <v>316</v>
      </c>
      <c r="I52" s="23"/>
      <c r="J52" s="35">
        <f>ROUND(J50/J51,0)</f>
        <v>499</v>
      </c>
      <c r="K52" s="23"/>
      <c r="L52" s="35">
        <f>ROUND(L50/L51,0)</f>
        <v>661</v>
      </c>
      <c r="M52" s="23"/>
      <c r="N52" s="35">
        <f>ROUND(N50/N51,0)</f>
        <v>1002</v>
      </c>
      <c r="O52" s="23"/>
      <c r="P52" s="35">
        <f>ROUND(P50/P51,0)</f>
        <v>1674</v>
      </c>
      <c r="Q52" s="23"/>
      <c r="R52" s="28"/>
      <c r="S52" s="23"/>
      <c r="T52" s="3"/>
    </row>
    <row r="53" spans="2:20">
      <c r="B53" s="5">
        <v>8</v>
      </c>
      <c r="C53" s="5" t="s">
        <v>17</v>
      </c>
      <c r="D53" s="23" t="s">
        <v>12</v>
      </c>
      <c r="E53" s="23"/>
      <c r="F53" s="23">
        <v>31</v>
      </c>
      <c r="G53" s="23"/>
      <c r="H53" s="23">
        <v>31</v>
      </c>
      <c r="I53" s="23"/>
      <c r="J53" s="23">
        <v>30</v>
      </c>
      <c r="K53" s="23"/>
      <c r="L53" s="23">
        <v>31</v>
      </c>
      <c r="M53" s="23"/>
      <c r="N53" s="23">
        <v>30</v>
      </c>
      <c r="O53" s="23"/>
      <c r="P53" s="23">
        <v>31</v>
      </c>
      <c r="Q53" s="23"/>
      <c r="R53" s="23"/>
      <c r="S53" s="23"/>
      <c r="T53" s="6"/>
    </row>
    <row r="54" spans="2:20">
      <c r="B54" s="5">
        <v>9</v>
      </c>
      <c r="C54" s="9" t="s">
        <v>18</v>
      </c>
      <c r="D54" s="23"/>
      <c r="E54" s="23"/>
      <c r="F54" s="29">
        <f>+ROUND(F52*F53,0)</f>
        <v>744</v>
      </c>
      <c r="G54" s="23"/>
      <c r="H54" s="29">
        <f>+ROUND(H52*H53,0)</f>
        <v>9796</v>
      </c>
      <c r="I54" s="23"/>
      <c r="J54" s="29">
        <f>+ROUND(J52*J53,0)</f>
        <v>14970</v>
      </c>
      <c r="K54" s="23"/>
      <c r="L54" s="29">
        <f>+ROUND(L52*L53,0)</f>
        <v>20491</v>
      </c>
      <c r="M54" s="23"/>
      <c r="N54" s="29">
        <f>+ROUND(N52*N53,0)</f>
        <v>30060</v>
      </c>
      <c r="O54" s="23"/>
      <c r="P54" s="29">
        <f>+ROUND(P52*P53,0)</f>
        <v>51894</v>
      </c>
      <c r="Q54" s="23"/>
      <c r="R54" s="30"/>
      <c r="S54" s="23"/>
      <c r="T54" s="1"/>
    </row>
    <row r="55" spans="2:20">
      <c r="B55" s="5"/>
      <c r="C55" s="9"/>
      <c r="D55" s="23"/>
      <c r="E55" s="23"/>
      <c r="F55" s="1"/>
      <c r="G55" s="23"/>
      <c r="H55" s="1"/>
      <c r="I55" s="23"/>
      <c r="J55" s="1"/>
      <c r="K55" s="23"/>
      <c r="L55" s="1"/>
      <c r="M55" s="23"/>
      <c r="N55" s="1"/>
      <c r="O55" s="5"/>
      <c r="P55" s="1"/>
      <c r="Q55" s="5"/>
      <c r="R55" s="1"/>
      <c r="S55" s="23"/>
      <c r="T55" s="23"/>
    </row>
    <row r="56" spans="2:20">
      <c r="B56" s="5"/>
      <c r="C56" s="9"/>
      <c r="D56" s="23"/>
      <c r="E56" s="23"/>
      <c r="F56" s="1"/>
      <c r="G56" s="23"/>
      <c r="H56" s="1"/>
      <c r="I56" s="23"/>
      <c r="J56" s="1"/>
      <c r="K56" s="23"/>
      <c r="L56" s="1"/>
      <c r="M56" s="23"/>
      <c r="N56" s="1"/>
      <c r="O56" s="23"/>
      <c r="P56" s="1"/>
      <c r="Q56" s="23"/>
      <c r="R56" s="1"/>
      <c r="S56" s="23"/>
      <c r="T56" s="23"/>
    </row>
    <row r="57" spans="2:20">
      <c r="B57" s="23"/>
      <c r="D57" s="23"/>
      <c r="E57" s="23"/>
      <c r="F57" s="14" t="s">
        <v>32</v>
      </c>
      <c r="G57" s="23"/>
      <c r="H57" s="14" t="s">
        <v>32</v>
      </c>
      <c r="I57" s="23"/>
      <c r="J57" s="14" t="s">
        <v>32</v>
      </c>
      <c r="K57" s="23"/>
      <c r="L57" s="14" t="s">
        <v>32</v>
      </c>
      <c r="M57" s="23"/>
      <c r="N57" s="14" t="s">
        <v>32</v>
      </c>
      <c r="O57" s="23"/>
      <c r="P57" s="14" t="s">
        <v>32</v>
      </c>
      <c r="Q57" s="23"/>
      <c r="R57" s="14"/>
      <c r="S57" s="23"/>
      <c r="T57" s="14"/>
    </row>
    <row r="58" spans="2:20">
      <c r="B58" s="23"/>
      <c r="D58" s="23"/>
      <c r="E58" s="23"/>
      <c r="F58" s="14" t="s">
        <v>2</v>
      </c>
      <c r="G58" s="15"/>
      <c r="H58" s="12" t="s">
        <v>3</v>
      </c>
      <c r="I58" s="23"/>
      <c r="J58" s="12" t="s">
        <v>4</v>
      </c>
      <c r="K58" s="23"/>
      <c r="L58" s="12" t="s">
        <v>5</v>
      </c>
      <c r="M58" s="23"/>
      <c r="N58" s="12" t="s">
        <v>6</v>
      </c>
      <c r="O58" s="23"/>
      <c r="P58" s="12" t="s">
        <v>7</v>
      </c>
      <c r="Q58" s="23"/>
      <c r="R58" s="12"/>
      <c r="S58" s="23"/>
      <c r="T58" s="12"/>
    </row>
    <row r="59" spans="2:20">
      <c r="B59" s="5">
        <v>1</v>
      </c>
      <c r="C59" s="11" t="s">
        <v>8</v>
      </c>
      <c r="D59" s="23"/>
      <c r="E59" s="23"/>
      <c r="F59" s="24">
        <v>395036834.39999998</v>
      </c>
      <c r="G59" s="25"/>
      <c r="H59" s="24">
        <v>445738470.13</v>
      </c>
      <c r="I59" s="23"/>
      <c r="J59" s="24">
        <v>444917838.10000002</v>
      </c>
      <c r="K59" s="23"/>
      <c r="L59" s="24">
        <v>479076443.73000002</v>
      </c>
      <c r="M59" s="23"/>
      <c r="N59" s="24">
        <v>542345774.29000008</v>
      </c>
      <c r="O59" s="23"/>
      <c r="P59" s="24">
        <v>708278930.01000011</v>
      </c>
      <c r="Q59" s="23"/>
      <c r="R59" s="36"/>
      <c r="S59" s="23"/>
      <c r="T59" s="2"/>
    </row>
    <row r="60" spans="2:20" ht="15.6">
      <c r="B60" s="5">
        <v>2</v>
      </c>
      <c r="C60" s="17" t="s">
        <v>9</v>
      </c>
      <c r="D60" s="23"/>
      <c r="E60" s="23"/>
      <c r="F60" s="28">
        <v>-99926575</v>
      </c>
      <c r="G60" s="23"/>
      <c r="H60" s="28">
        <v>-112751811</v>
      </c>
      <c r="I60" s="23"/>
      <c r="J60" s="28">
        <v>-112544228</v>
      </c>
      <c r="K60" s="23"/>
      <c r="L60" s="28">
        <v>-121184821</v>
      </c>
      <c r="M60" s="23"/>
      <c r="N60" s="28">
        <v>-137189120</v>
      </c>
      <c r="O60" s="23"/>
      <c r="P60" s="28">
        <v>-179162755</v>
      </c>
      <c r="Q60" s="23"/>
      <c r="R60" s="28"/>
      <c r="S60" s="23"/>
      <c r="T60" s="3"/>
    </row>
    <row r="61" spans="2:20">
      <c r="B61" s="5">
        <v>3</v>
      </c>
      <c r="C61" s="10" t="s">
        <v>10</v>
      </c>
      <c r="D61" s="23"/>
      <c r="E61" s="23"/>
      <c r="F61" s="29">
        <f>+F59+F60</f>
        <v>295110259.39999998</v>
      </c>
      <c r="G61" s="23"/>
      <c r="H61" s="29">
        <f>H59+H60</f>
        <v>332986659.13</v>
      </c>
      <c r="I61" s="23"/>
      <c r="J61" s="29">
        <f>J59+J60</f>
        <v>332373610.10000002</v>
      </c>
      <c r="K61" s="23"/>
      <c r="L61" s="29">
        <f>L59+L60</f>
        <v>357891622.73000002</v>
      </c>
      <c r="M61" s="23"/>
      <c r="N61" s="29">
        <f>N59+N60</f>
        <v>405156654.29000008</v>
      </c>
      <c r="O61" s="23"/>
      <c r="P61" s="29">
        <f>P59+P60</f>
        <v>529116175.01000011</v>
      </c>
      <c r="Q61" s="23"/>
      <c r="R61" s="30"/>
      <c r="S61" s="23"/>
      <c r="T61" s="1"/>
    </row>
    <row r="62" spans="2:20">
      <c r="B62" s="5">
        <v>4</v>
      </c>
      <c r="C62" s="5" t="s">
        <v>11</v>
      </c>
      <c r="D62" s="31" t="s">
        <v>12</v>
      </c>
      <c r="E62" s="23"/>
      <c r="F62" s="32">
        <v>1.9916700000000001E-3</v>
      </c>
      <c r="G62" s="23"/>
      <c r="H62" s="32">
        <v>4.1999999999999997E-3</v>
      </c>
      <c r="I62" s="23"/>
      <c r="J62" s="32">
        <v>7.56449709401709E-3</v>
      </c>
      <c r="K62" s="23"/>
      <c r="L62" s="32">
        <v>8.9150842443729908E-3</v>
      </c>
      <c r="M62" s="23"/>
      <c r="N62" s="32">
        <v>1.08167035087719E-2</v>
      </c>
      <c r="O62" s="23"/>
      <c r="P62" s="32">
        <v>1.5619930000000001E-2</v>
      </c>
      <c r="Q62" s="23"/>
      <c r="R62" s="37"/>
      <c r="S62" s="23"/>
      <c r="T62" s="18"/>
    </row>
    <row r="63" spans="2:20">
      <c r="B63" s="5">
        <v>5</v>
      </c>
      <c r="C63" s="5" t="s">
        <v>13</v>
      </c>
      <c r="D63" s="23"/>
      <c r="E63" s="23"/>
      <c r="F63" s="29">
        <f>ROUND(F61*F62,0)</f>
        <v>587762</v>
      </c>
      <c r="G63" s="23"/>
      <c r="H63" s="29">
        <f>ROUND(H61*H62,0)</f>
        <v>1398544</v>
      </c>
      <c r="I63" s="23"/>
      <c r="J63" s="29">
        <f>ROUND(J61*J62,0)</f>
        <v>2514239</v>
      </c>
      <c r="K63" s="23"/>
      <c r="L63" s="29">
        <f>ROUND(L61*L62,0)</f>
        <v>3190634</v>
      </c>
      <c r="M63" s="23"/>
      <c r="N63" s="29">
        <f>ROUND(N61*N62,0)</f>
        <v>4382459</v>
      </c>
      <c r="O63" s="23"/>
      <c r="P63" s="29">
        <f>ROUND(P61*P62,0)</f>
        <v>8264758</v>
      </c>
      <c r="Q63" s="23"/>
      <c r="R63" s="30"/>
      <c r="S63" s="23"/>
      <c r="T63" s="1"/>
    </row>
    <row r="64" spans="2:20">
      <c r="B64" s="5">
        <v>6</v>
      </c>
      <c r="C64" s="5" t="s">
        <v>14</v>
      </c>
      <c r="D64" s="31" t="s">
        <v>15</v>
      </c>
      <c r="E64" s="23"/>
      <c r="F64" s="23">
        <v>365</v>
      </c>
      <c r="G64" s="23"/>
      <c r="H64" s="23">
        <v>365</v>
      </c>
      <c r="I64" s="23"/>
      <c r="J64" s="23">
        <v>365</v>
      </c>
      <c r="K64" s="23"/>
      <c r="L64" s="23">
        <v>365</v>
      </c>
      <c r="M64" s="23"/>
      <c r="N64" s="23">
        <v>365</v>
      </c>
      <c r="O64" s="23"/>
      <c r="P64" s="23">
        <v>365</v>
      </c>
      <c r="Q64" s="23"/>
      <c r="R64" s="23"/>
      <c r="S64" s="23"/>
      <c r="T64" s="19"/>
    </row>
    <row r="65" spans="2:20">
      <c r="B65" s="5">
        <v>7</v>
      </c>
      <c r="C65" s="5" t="s">
        <v>16</v>
      </c>
      <c r="D65" s="23"/>
      <c r="E65" s="23"/>
      <c r="F65" s="35">
        <f>ROUND(F63/F64,0)</f>
        <v>1610</v>
      </c>
      <c r="G65" s="23"/>
      <c r="H65" s="35">
        <f>ROUND(H63/H64,0)</f>
        <v>3832</v>
      </c>
      <c r="I65" s="23"/>
      <c r="J65" s="35">
        <f>ROUND(J63/J64,0)</f>
        <v>6888</v>
      </c>
      <c r="K65" s="23"/>
      <c r="L65" s="35">
        <f>ROUND(L63/L64,0)</f>
        <v>8741</v>
      </c>
      <c r="M65" s="23"/>
      <c r="N65" s="35">
        <f>ROUND(N63/N64,0)</f>
        <v>12007</v>
      </c>
      <c r="O65" s="23"/>
      <c r="P65" s="35">
        <f>ROUND(P63/P64,0)</f>
        <v>22643</v>
      </c>
      <c r="Q65" s="23"/>
      <c r="R65" s="28"/>
      <c r="S65" s="23"/>
      <c r="T65" s="3"/>
    </row>
    <row r="66" spans="2:20">
      <c r="B66" s="5">
        <v>8</v>
      </c>
      <c r="C66" s="5" t="s">
        <v>17</v>
      </c>
      <c r="D66" s="23" t="s">
        <v>12</v>
      </c>
      <c r="E66" s="23"/>
      <c r="F66" s="23">
        <v>31</v>
      </c>
      <c r="G66" s="23"/>
      <c r="H66" s="23">
        <v>28</v>
      </c>
      <c r="I66" s="23"/>
      <c r="J66" s="23">
        <v>31</v>
      </c>
      <c r="K66" s="23"/>
      <c r="L66" s="23">
        <v>30</v>
      </c>
      <c r="M66" s="23"/>
      <c r="N66" s="23">
        <v>31</v>
      </c>
      <c r="O66" s="23"/>
      <c r="P66" s="23">
        <v>30</v>
      </c>
      <c r="Q66" s="23"/>
      <c r="R66" s="23"/>
      <c r="S66" s="23"/>
      <c r="T66" s="6"/>
    </row>
    <row r="67" spans="2:20">
      <c r="B67" s="5">
        <v>9</v>
      </c>
      <c r="C67" s="9" t="s">
        <v>18</v>
      </c>
      <c r="D67" s="23"/>
      <c r="E67" s="23"/>
      <c r="F67" s="29">
        <f>+F65*F66</f>
        <v>49910</v>
      </c>
      <c r="G67" s="23"/>
      <c r="H67" s="29">
        <f>+ROUND(H65*H66,0)</f>
        <v>107296</v>
      </c>
      <c r="I67" s="23"/>
      <c r="J67" s="29">
        <f>+ROUND(J65*J66,0)</f>
        <v>213528</v>
      </c>
      <c r="K67" s="23"/>
      <c r="L67" s="29">
        <f>+ROUND(L65*L66,0)</f>
        <v>262230</v>
      </c>
      <c r="M67" s="23"/>
      <c r="N67" s="29">
        <f>+ROUND(N65*N66,0)</f>
        <v>372217</v>
      </c>
      <c r="O67" s="23"/>
      <c r="P67" s="29">
        <f>+ROUND(P65*P66,0)</f>
        <v>679290</v>
      </c>
      <c r="Q67" s="23"/>
      <c r="R67" s="30"/>
      <c r="S67" s="23"/>
      <c r="T67" s="1"/>
    </row>
    <row r="68" spans="2:20">
      <c r="B68" s="5"/>
      <c r="C68" s="9"/>
      <c r="D68" s="23"/>
      <c r="E68" s="23"/>
      <c r="F68" s="1"/>
      <c r="G68" s="23"/>
      <c r="H68" s="1"/>
      <c r="I68" s="23"/>
      <c r="J68" s="1"/>
      <c r="K68" s="23"/>
      <c r="L68" s="1"/>
      <c r="M68" s="23"/>
      <c r="N68" s="1"/>
      <c r="O68" s="5"/>
      <c r="P68" s="1"/>
      <c r="Q68" s="5"/>
      <c r="R68" s="1"/>
      <c r="S68" s="23"/>
      <c r="T68" s="23"/>
    </row>
    <row r="69" spans="2:20">
      <c r="B69" s="5"/>
      <c r="C69" s="9"/>
      <c r="D69" s="23"/>
      <c r="E69" s="23"/>
      <c r="F69" s="1"/>
      <c r="G69" s="23"/>
      <c r="H69" s="1"/>
      <c r="I69" s="23"/>
      <c r="J69" s="1"/>
      <c r="K69" s="23"/>
      <c r="L69" s="1"/>
      <c r="M69" s="23"/>
      <c r="N69" s="1"/>
      <c r="O69" s="23"/>
      <c r="P69" s="1"/>
      <c r="Q69" s="23"/>
      <c r="R69" s="1"/>
      <c r="S69" s="23"/>
      <c r="T69" s="23"/>
    </row>
    <row r="70" spans="2:20">
      <c r="B70" s="23"/>
      <c r="D70" s="23"/>
      <c r="E70" s="23"/>
      <c r="F70" s="14" t="s">
        <v>32</v>
      </c>
      <c r="G70" s="23"/>
      <c r="H70" s="14" t="s">
        <v>32</v>
      </c>
      <c r="I70" s="23"/>
      <c r="J70" s="14" t="s">
        <v>32</v>
      </c>
      <c r="K70" s="23"/>
      <c r="L70" s="14" t="s">
        <v>32</v>
      </c>
      <c r="M70" s="23"/>
      <c r="N70" s="14" t="s">
        <v>32</v>
      </c>
      <c r="O70" s="23"/>
      <c r="P70" s="14" t="s">
        <v>32</v>
      </c>
      <c r="Q70" s="23"/>
      <c r="R70" s="14"/>
      <c r="S70" s="23"/>
      <c r="T70" s="14"/>
    </row>
    <row r="71" spans="2:20">
      <c r="B71" s="23"/>
      <c r="D71" s="23"/>
      <c r="E71" s="23"/>
      <c r="F71" s="12" t="s">
        <v>19</v>
      </c>
      <c r="G71" s="15"/>
      <c r="H71" s="14" t="s">
        <v>20</v>
      </c>
      <c r="I71" s="15"/>
      <c r="J71" s="12" t="s">
        <v>21</v>
      </c>
      <c r="K71" s="23"/>
      <c r="L71" s="12" t="s">
        <v>33</v>
      </c>
      <c r="M71" s="23"/>
      <c r="N71" s="12" t="s">
        <v>34</v>
      </c>
      <c r="O71" s="23"/>
      <c r="P71" s="12" t="s">
        <v>31</v>
      </c>
      <c r="Q71" s="23"/>
      <c r="R71" s="12"/>
      <c r="S71" s="23"/>
      <c r="T71" s="12"/>
    </row>
    <row r="72" spans="2:20">
      <c r="B72" s="5">
        <v>1</v>
      </c>
      <c r="C72" s="11" t="s">
        <v>8</v>
      </c>
      <c r="D72" s="23"/>
      <c r="E72" s="23"/>
      <c r="F72" s="24">
        <v>932690916.25</v>
      </c>
      <c r="G72" s="25"/>
      <c r="H72" s="24">
        <v>1261406552.388437</v>
      </c>
      <c r="I72" s="23"/>
      <c r="J72" s="24">
        <v>1561586696.948437</v>
      </c>
      <c r="K72" s="23"/>
      <c r="L72" s="24">
        <v>1682416939.438437</v>
      </c>
      <c r="M72" s="23"/>
      <c r="N72" s="24">
        <v>1751291420.648437</v>
      </c>
      <c r="O72" s="23"/>
      <c r="P72" s="24">
        <v>1825627354.2284369</v>
      </c>
      <c r="Q72" s="23"/>
      <c r="R72" s="36"/>
      <c r="S72" s="23"/>
      <c r="T72" s="2"/>
    </row>
    <row r="73" spans="2:20" ht="15.6">
      <c r="B73" s="5">
        <v>2</v>
      </c>
      <c r="C73" s="17" t="s">
        <v>9</v>
      </c>
      <c r="D73" s="23"/>
      <c r="E73" s="23"/>
      <c r="F73" s="28">
        <v>-235928907</v>
      </c>
      <c r="G73" s="23"/>
      <c r="H73" s="28">
        <v>-319079198</v>
      </c>
      <c r="I73" s="23"/>
      <c r="J73" s="28">
        <v>-395011291</v>
      </c>
      <c r="K73" s="23"/>
      <c r="L73" s="28">
        <v>-425575915</v>
      </c>
      <c r="M73" s="23"/>
      <c r="N73" s="28">
        <v>-442998065</v>
      </c>
      <c r="O73" s="23"/>
      <c r="P73" s="28">
        <v>-461801717</v>
      </c>
      <c r="Q73" s="23"/>
      <c r="R73" s="28"/>
      <c r="S73" s="23"/>
      <c r="T73" s="3"/>
    </row>
    <row r="74" spans="2:20">
      <c r="B74" s="5">
        <v>3</v>
      </c>
      <c r="C74" s="10" t="s">
        <v>10</v>
      </c>
      <c r="D74" s="23"/>
      <c r="E74" s="23"/>
      <c r="F74" s="29">
        <f>+F72+F73</f>
        <v>696762009.25</v>
      </c>
      <c r="G74" s="23"/>
      <c r="H74" s="29">
        <f>H72+H73</f>
        <v>942327354.38843703</v>
      </c>
      <c r="I74" s="23"/>
      <c r="J74" s="29">
        <f>J72+J73</f>
        <v>1166575405.948437</v>
      </c>
      <c r="K74" s="23"/>
      <c r="L74" s="29">
        <f>L72+L73</f>
        <v>1256841024.438437</v>
      </c>
      <c r="M74" s="23"/>
      <c r="N74" s="29">
        <f>N72+N73</f>
        <v>1308293355.648437</v>
      </c>
      <c r="O74" s="23"/>
      <c r="P74" s="29">
        <f>P72+P73</f>
        <v>1363825637.2284369</v>
      </c>
      <c r="Q74" s="23"/>
      <c r="R74" s="30"/>
      <c r="S74" s="23"/>
      <c r="T74" s="1"/>
    </row>
    <row r="75" spans="2:20">
      <c r="B75" s="5">
        <v>4</v>
      </c>
      <c r="C75" s="5" t="s">
        <v>11</v>
      </c>
      <c r="D75" s="31" t="s">
        <v>12</v>
      </c>
      <c r="E75" s="23"/>
      <c r="F75" s="32">
        <v>2.1168590000000001E-2</v>
      </c>
      <c r="G75" s="23"/>
      <c r="H75" s="32">
        <v>2.734427E-2</v>
      </c>
      <c r="I75" s="23"/>
      <c r="J75" s="32">
        <v>3.3551980000000002E-2</v>
      </c>
      <c r="K75" s="23"/>
      <c r="L75" s="32">
        <v>3.657672E-2</v>
      </c>
      <c r="M75" s="23"/>
      <c r="N75" s="32">
        <v>4.1576670000000003E-2</v>
      </c>
      <c r="O75" s="23"/>
      <c r="P75" s="32">
        <v>4.6736970000000003E-2</v>
      </c>
      <c r="Q75" s="23"/>
      <c r="R75" s="37"/>
      <c r="S75" s="23"/>
      <c r="T75" s="4"/>
    </row>
    <row r="76" spans="2:20">
      <c r="B76" s="5">
        <v>5</v>
      </c>
      <c r="C76" s="5" t="s">
        <v>13</v>
      </c>
      <c r="D76" s="23"/>
      <c r="E76" s="23"/>
      <c r="F76" s="29">
        <f>ROUND(F74*F75,0)</f>
        <v>14749469</v>
      </c>
      <c r="G76" s="23"/>
      <c r="H76" s="29">
        <f>ROUND(H74*H75,0)</f>
        <v>25767254</v>
      </c>
      <c r="I76" s="23"/>
      <c r="J76" s="29">
        <f>ROUND(J74*J75,0)</f>
        <v>39140915</v>
      </c>
      <c r="K76" s="23"/>
      <c r="L76" s="29">
        <f>ROUND(L74*L75,0)</f>
        <v>45971122</v>
      </c>
      <c r="M76" s="23"/>
      <c r="N76" s="29">
        <f>ROUND(N74*N75,0)</f>
        <v>54394481</v>
      </c>
      <c r="O76" s="23"/>
      <c r="P76" s="29">
        <f>ROUND(P74*P75,0)</f>
        <v>63741078</v>
      </c>
      <c r="Q76" s="23"/>
      <c r="R76" s="30"/>
      <c r="S76" s="23"/>
      <c r="T76" s="1"/>
    </row>
    <row r="77" spans="2:20">
      <c r="B77" s="5">
        <v>6</v>
      </c>
      <c r="C77" s="5" t="s">
        <v>14</v>
      </c>
      <c r="D77" s="31" t="s">
        <v>15</v>
      </c>
      <c r="E77" s="23"/>
      <c r="F77" s="23">
        <v>365</v>
      </c>
      <c r="G77" s="23"/>
      <c r="H77" s="23">
        <v>365</v>
      </c>
      <c r="I77" s="23"/>
      <c r="J77" s="23">
        <v>365</v>
      </c>
      <c r="K77" s="23"/>
      <c r="L77" s="23">
        <v>365</v>
      </c>
      <c r="M77" s="23"/>
      <c r="N77" s="23">
        <v>365</v>
      </c>
      <c r="O77" s="23"/>
      <c r="P77" s="23">
        <v>365</v>
      </c>
      <c r="Q77" s="23"/>
      <c r="R77" s="23"/>
      <c r="S77" s="23"/>
      <c r="T77" s="5"/>
    </row>
    <row r="78" spans="2:20">
      <c r="B78" s="5">
        <v>7</v>
      </c>
      <c r="C78" s="5" t="s">
        <v>16</v>
      </c>
      <c r="D78" s="23"/>
      <c r="E78" s="23"/>
      <c r="F78" s="35">
        <f>ROUND(F76/F77,0)</f>
        <v>40410</v>
      </c>
      <c r="G78" s="23"/>
      <c r="H78" s="35">
        <f>ROUND(H76/H77,0)</f>
        <v>70595</v>
      </c>
      <c r="I78" s="23"/>
      <c r="J78" s="35">
        <f>ROUND(J76/J77,0)</f>
        <v>107235</v>
      </c>
      <c r="K78" s="23"/>
      <c r="L78" s="35">
        <f>ROUND(L76/L77,0)</f>
        <v>125948</v>
      </c>
      <c r="M78" s="23"/>
      <c r="N78" s="35">
        <f>ROUND(N76/N77,0)</f>
        <v>149026</v>
      </c>
      <c r="O78" s="23"/>
      <c r="P78" s="35">
        <f>ROUND(P76/P77,0)</f>
        <v>174633</v>
      </c>
      <c r="Q78" s="23"/>
      <c r="R78" s="28"/>
      <c r="S78" s="23"/>
      <c r="T78" s="3"/>
    </row>
    <row r="79" spans="2:20">
      <c r="B79" s="5">
        <v>8</v>
      </c>
      <c r="C79" s="5" t="s">
        <v>17</v>
      </c>
      <c r="D79" s="23" t="s">
        <v>12</v>
      </c>
      <c r="E79" s="23"/>
      <c r="F79" s="23">
        <v>31</v>
      </c>
      <c r="G79" s="23"/>
      <c r="H79" s="23">
        <v>31</v>
      </c>
      <c r="I79" s="23"/>
      <c r="J79" s="23">
        <v>30</v>
      </c>
      <c r="K79" s="23"/>
      <c r="L79" s="23">
        <v>31</v>
      </c>
      <c r="M79" s="23"/>
      <c r="N79" s="23">
        <v>30</v>
      </c>
      <c r="O79" s="23"/>
      <c r="P79" s="23">
        <v>31</v>
      </c>
      <c r="Q79" s="23"/>
      <c r="R79" s="23"/>
      <c r="S79" s="23"/>
      <c r="T79" s="6"/>
    </row>
    <row r="80" spans="2:20">
      <c r="B80" s="5">
        <v>9</v>
      </c>
      <c r="C80" s="9" t="s">
        <v>18</v>
      </c>
      <c r="D80" s="23"/>
      <c r="E80" s="23"/>
      <c r="F80" s="29">
        <f>+F78*F79</f>
        <v>1252710</v>
      </c>
      <c r="G80" s="23"/>
      <c r="H80" s="29">
        <f>+ROUND(H78*H79,0)</f>
        <v>2188445</v>
      </c>
      <c r="I80" s="23"/>
      <c r="J80" s="29">
        <f>+ROUND(J78*J79,0)</f>
        <v>3217050</v>
      </c>
      <c r="K80" s="23"/>
      <c r="L80" s="29">
        <f>+ROUND(L78*L79,0)</f>
        <v>3904388</v>
      </c>
      <c r="M80" s="23"/>
      <c r="N80" s="29">
        <f>+ROUND(N78*N79,0)</f>
        <v>4470780</v>
      </c>
      <c r="O80" s="23"/>
      <c r="P80" s="29">
        <f>+ROUND(P78*P79,0)</f>
        <v>5413623</v>
      </c>
      <c r="Q80" s="23"/>
      <c r="R80" s="30"/>
      <c r="S80" s="23"/>
      <c r="T80" s="1"/>
    </row>
    <row r="81" spans="2:20">
      <c r="B81" s="5"/>
      <c r="C81" s="9"/>
      <c r="D81" s="23"/>
      <c r="E81" s="23"/>
      <c r="F81" s="30"/>
      <c r="G81" s="23"/>
      <c r="H81" s="30"/>
      <c r="I81" s="23"/>
      <c r="J81" s="30"/>
      <c r="K81" s="23"/>
      <c r="L81" s="30"/>
      <c r="M81" s="23"/>
      <c r="N81" s="30"/>
      <c r="O81" s="23"/>
      <c r="P81" s="30"/>
      <c r="Q81" s="23"/>
      <c r="R81" s="30"/>
      <c r="S81" s="23"/>
      <c r="T81" s="1"/>
    </row>
    <row r="82" spans="2:20" ht="13.5" customHeight="1">
      <c r="B82" s="21" t="s">
        <v>27</v>
      </c>
      <c r="C82" s="20" t="s">
        <v>28</v>
      </c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 s="23"/>
      <c r="T82" s="23"/>
    </row>
    <row r="83" spans="2:20" ht="24" customHeight="1">
      <c r="B83" s="22" t="s">
        <v>29</v>
      </c>
      <c r="C83" s="40" t="s">
        <v>30</v>
      </c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/>
      <c r="R83"/>
      <c r="S83" s="23"/>
      <c r="T83" s="23"/>
    </row>
    <row r="84" spans="2:20" ht="15.6">
      <c r="B84" s="16"/>
      <c r="C84" s="23"/>
      <c r="D84" s="23"/>
      <c r="E84" s="23"/>
      <c r="G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</row>
  </sheetData>
  <mergeCells count="2">
    <mergeCell ref="C83:P83"/>
    <mergeCell ref="C41:P41"/>
  </mergeCells>
  <printOptions horizontalCentered="1" verticalCentered="1"/>
  <pageMargins left="0.7" right="0.7" top="0.75" bottom="0.75" header="0.7" footer="0.7"/>
  <pageSetup scale="64" orientation="landscape" r:id="rId1"/>
  <headerFooter>
    <oddHeader>&amp;R&amp;12MFRH-15
Docket No. 44902</oddHeader>
    <oddFooter>&amp;R&amp;12&amp;P of &amp;N</oddFooter>
  </headerFooter>
  <rowBreaks count="1" manualBreakCount="1">
    <brk id="41" min="1" max="16" man="1"/>
  </rowBreaks>
  <ignoredErrors>
    <ignoredError sqref="B82:B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Carrying Cost</vt:lpstr>
      <vt:lpstr>'Carrying Cost'!Print_Area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2023-02-27T17:22:56Z</dcterms:created>
  <dcterms:modified xsi:type="dcterms:W3CDTF">2023-02-27T17:23:00Z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